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11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2.xml" ContentType="application/vnd.openxmlformats-officedocument.drawing+xml"/>
  <Override PartName="/xl/charts/chart14.xml" ContentType="application/vnd.openxmlformats-officedocument.drawingml.chart+xml"/>
  <Override PartName="/xl/drawings/drawing13.xml" ContentType="application/vnd.openxmlformats-officedocument.drawing+xml"/>
  <Override PartName="/xl/charts/chart15.xml" ContentType="application/vnd.openxmlformats-officedocument.drawingml.chart+xml"/>
  <Override PartName="/xl/drawings/drawing14.xml" ContentType="application/vnd.openxmlformats-officedocument.drawing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15.xml" ContentType="application/vnd.openxmlformats-officedocument.drawingml.chartshapes+xml"/>
  <Override PartName="/xl/charts/chart18.xml" ContentType="application/vnd.openxmlformats-officedocument.drawingml.chart+xml"/>
  <Override PartName="/xl/drawings/drawing16.xml" ContentType="application/vnd.openxmlformats-officedocument.drawing+xml"/>
  <Override PartName="/xl/charts/chart19.xml" ContentType="application/vnd.openxmlformats-officedocument.drawingml.chart+xml"/>
  <Override PartName="/xl/theme/themeOverride1.xml" ContentType="application/vnd.openxmlformats-officedocument.themeOverride+xml"/>
  <Override PartName="/xl/drawings/drawing17.xml" ContentType="application/vnd.openxmlformats-officedocument.drawing+xml"/>
  <Override PartName="/xl/charts/chart20.xml" ContentType="application/vnd.openxmlformats-officedocument.drawingml.chart+xml"/>
  <Override PartName="/xl/theme/themeOverride2.xml" ContentType="application/vnd.openxmlformats-officedocument.themeOverride+xml"/>
  <Override PartName="/xl/drawings/drawing18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9.xml" ContentType="application/vnd.openxmlformats-officedocument.drawingml.chartshapes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20.xml" ContentType="application/vnd.openxmlformats-officedocument.drawingml.chartshapes+xml"/>
  <Override PartName="/xl/charts/chart26.xml" ContentType="application/vnd.openxmlformats-officedocument.drawingml.chart+xml"/>
  <Override PartName="/xl/drawings/drawing21.xml" ContentType="application/vnd.openxmlformats-officedocument.drawing+xml"/>
  <Override PartName="/xl/charts/chart27.xml" ContentType="application/vnd.openxmlformats-officedocument.drawingml.chart+xml"/>
  <Override PartName="/xl/drawings/drawing22.xml" ContentType="application/vnd.openxmlformats-officedocument.drawingml.chartshapes+xml"/>
  <Override PartName="/xl/charts/chart28.xml" ContentType="application/vnd.openxmlformats-officedocument.drawingml.chart+xml"/>
  <Override PartName="/xl/drawings/drawing23.xml" ContentType="application/vnd.openxmlformats-officedocument.drawingml.chartshapes+xml"/>
  <Override PartName="/xl/charts/chart29.xml" ContentType="application/vnd.openxmlformats-officedocument.drawingml.chart+xml"/>
  <Override PartName="/xl/drawings/drawing24.xml" ContentType="application/vnd.openxmlformats-officedocument.drawingml.chartshapes+xml"/>
  <Override PartName="/xl/drawings/drawing25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drawings/drawing26.xml" ContentType="application/vnd.openxmlformats-officedocument.drawing+xml"/>
  <Override PartName="/xl/charts/chart33.xml" ContentType="application/vnd.openxmlformats-officedocument.drawingml.chart+xml"/>
  <Override PartName="/xl/drawings/drawing27.xml" ContentType="application/vnd.openxmlformats-officedocument.drawing+xml"/>
  <Override PartName="/xl/charts/chart34.xml" ContentType="application/vnd.openxmlformats-officedocument.drawingml.chart+xml"/>
  <Override PartName="/xl/drawings/drawing28.xml" ContentType="application/vnd.openxmlformats-officedocument.drawing+xml"/>
  <Override PartName="/xl/charts/chart35.xml" ContentType="application/vnd.openxmlformats-officedocument.drawingml.chart+xml"/>
  <Override PartName="/xl/drawings/drawing29.xml" ContentType="application/vnd.openxmlformats-officedocument.drawingml.chartshapes+xml"/>
  <Override PartName="/xl/drawings/drawing30.xml" ContentType="application/vnd.openxmlformats-officedocument.drawing+xml"/>
  <Override PartName="/xl/charts/chart36.xml" ContentType="application/vnd.openxmlformats-officedocument.drawingml.chart+xml"/>
  <Override PartName="/xl/drawings/drawing31.xml" ContentType="application/vnd.openxmlformats-officedocument.drawing+xml"/>
  <Override PartName="/xl/charts/chart37.xml" ContentType="application/vnd.openxmlformats-officedocument.drawingml.chart+xml"/>
  <Override PartName="/xl/drawings/drawing32.xml" ContentType="application/vnd.openxmlformats-officedocument.drawing+xml"/>
  <Override PartName="/xl/charts/chart38.xml" ContentType="application/vnd.openxmlformats-officedocument.drawingml.chart+xml"/>
  <Override PartName="/xl/drawings/drawing33.xml" ContentType="application/vnd.openxmlformats-officedocument.drawing+xml"/>
  <Override PartName="/xl/charts/chart39.xml" ContentType="application/vnd.openxmlformats-officedocument.drawingml.chart+xml"/>
  <Override PartName="/xl/drawings/drawing34.xml" ContentType="application/vnd.openxmlformats-officedocument.drawing+xml"/>
  <Override PartName="/xl/charts/chart40.xml" ContentType="application/vnd.openxmlformats-officedocument.drawingml.chart+xml"/>
  <Override PartName="/xl/drawings/drawing35.xml" ContentType="application/vnd.openxmlformats-officedocument.drawing+xml"/>
  <Override PartName="/xl/charts/chart41.xml" ContentType="application/vnd.openxmlformats-officedocument.drawingml.chart+xml"/>
  <Override PartName="/xl/drawings/drawing36.xml" ContentType="application/vnd.openxmlformats-officedocument.drawing+xml"/>
  <Override PartName="/xl/charts/chart4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15" yWindow="-150" windowWidth="20640" windowHeight="9465" tabRatio="927"/>
  </bookViews>
  <sheets>
    <sheet name="0" sheetId="131" r:id="rId1"/>
    <sheet name="C 1.1.1- " sheetId="1" r:id="rId2"/>
    <sheet name="ofertas" sheetId="94" r:id="rId3"/>
    <sheet name="CARAT" sheetId="116" r:id="rId4"/>
    <sheet name="region bonaerense" sheetId="104" r:id="rId5"/>
    <sheet name="region centro" sheetId="105" r:id="rId6"/>
    <sheet name="región nuevo cuyo" sheetId="109" r:id="rId7"/>
    <sheet name="region metropolitana" sheetId="108" r:id="rId8"/>
    <sheet name="region noreste" sheetId="107" r:id="rId9"/>
    <sheet name="region noroeste" sheetId="106" r:id="rId10"/>
    <sheet name="region sur" sheetId="110" r:id="rId11"/>
    <sheet name="CARAT1" sheetId="125" r:id="rId12"/>
    <sheet name="C1.1.12 y 1.1.13 " sheetId="65" r:id="rId13"/>
    <sheet name="CARAT2" sheetId="126" r:id="rId14"/>
    <sheet name="C1.1.14 prov" sheetId="2" r:id="rId15"/>
    <sheet name="G 1.1.2 a 1.1.4" sheetId="3" r:id="rId16"/>
    <sheet name="C 1.1.15 G 1.1.5 " sheetId="4" r:id="rId17"/>
    <sheet name="C 1.1.16 G 1.1.6" sheetId="5" r:id="rId18"/>
    <sheet name="C 1.1.17 G 1.1.7" sheetId="6" r:id="rId19"/>
    <sheet name="C 1.1.18 G.1.1.8" sheetId="7" r:id="rId20"/>
    <sheet name="G 1.1.9 - 11" sheetId="8" r:id="rId21"/>
    <sheet name="C 1.1.19" sheetId="9" r:id="rId22"/>
    <sheet name="G 1.1.12" sheetId="10" r:id="rId23"/>
    <sheet name="c 1.1.20" sheetId="78" r:id="rId24"/>
    <sheet name="CARAT3" sheetId="127" r:id="rId25"/>
    <sheet name="C 1.1.21a y G 1.1.13a" sheetId="11" r:id="rId26"/>
    <sheet name="c.1.1.21b y G.1.1.13b" sheetId="98" r:id="rId27"/>
    <sheet name="G 1.1.13c" sheetId="99" r:id="rId28"/>
    <sheet name="C 1.1.21c" sheetId="100" r:id="rId29"/>
    <sheet name="c.1.1.21d y G.1.1.13d" sheetId="101" r:id="rId30"/>
    <sheet name="c.1.1.21e y G.1.1.13e" sheetId="102" r:id="rId31"/>
    <sheet name="g.1.1.13f y g" sheetId="103" r:id="rId32"/>
    <sheet name="CARAT4" sheetId="120" r:id="rId33"/>
    <sheet name="C 1.1.22 a 24" sheetId="54" r:id="rId34"/>
    <sheet name="G 1.1.14" sheetId="55" r:id="rId35"/>
    <sheet name="G 1.1.15 a 17 " sheetId="56" r:id="rId36"/>
    <sheet name="C 1.1.25" sheetId="57" r:id="rId37"/>
    <sheet name="G 1.1.18prov" sheetId="58" r:id="rId38"/>
    <sheet name="c.1.1.26" sheetId="74" r:id="rId39"/>
    <sheet name="G. 1.1.19" sheetId="75" r:id="rId40"/>
    <sheet name="C.1.1.27" sheetId="59" r:id="rId41"/>
    <sheet name="G 1.1.20" sheetId="60" r:id="rId42"/>
    <sheet name="C 1.1.28" sheetId="61" r:id="rId43"/>
    <sheet name="G 1.1.21" sheetId="62" r:id="rId44"/>
    <sheet name="c.1.1.29" sheetId="77" r:id="rId45"/>
    <sheet name="g.1.1.22" sheetId="76" r:id="rId46"/>
    <sheet name="c 1.1.30" sheetId="63" r:id="rId47"/>
    <sheet name="Gráfico 1.1.23" sheetId="64" r:id="rId48"/>
    <sheet name="CARAT5" sheetId="121" r:id="rId49"/>
    <sheet name="c 1.1.31 y g1.1.24" sheetId="95" r:id="rId50"/>
    <sheet name="c1.1.32 y g1.1.25" sheetId="111" r:id="rId51"/>
    <sheet name="CARAT6" sheetId="128" r:id="rId52"/>
    <sheet name="c1.1.33 y g1.1.26" sheetId="112" r:id="rId53"/>
    <sheet name="CARAT7" sheetId="129" r:id="rId54"/>
    <sheet name="c1.1.34 y g1.1.27" sheetId="113" r:id="rId55"/>
    <sheet name="CARAT8" sheetId="130" r:id="rId56"/>
    <sheet name="c1.1.35 a 1.1.37" sheetId="114" r:id="rId57"/>
    <sheet name="c1.1.38" sheetId="115" r:id="rId58"/>
    <sheet name="Hoja1" sheetId="132" r:id="rId59"/>
  </sheets>
  <definedNames>
    <definedName name="_xlnm.Print_Area" localSheetId="1">'C 1.1.1- '!$B$2:$K$29</definedName>
    <definedName name="_xlnm.Print_Area" localSheetId="16">'C 1.1.15 G 1.1.5 '!$B$2:$P$42</definedName>
    <definedName name="_xlnm.Print_Area" localSheetId="17">'C 1.1.16 G 1.1.6'!$B$2:$R$37</definedName>
    <definedName name="_xlnm.Print_Area" localSheetId="18">'C 1.1.17 G 1.1.7'!$B$2:$P$38</definedName>
    <definedName name="_xlnm.Print_Area" localSheetId="19">'C 1.1.18 G.1.1.8'!$B$2:$K$40</definedName>
    <definedName name="_xlnm.Print_Area" localSheetId="21">'C 1.1.19'!$B$2:$H$60</definedName>
    <definedName name="_xlnm.Print_Area" localSheetId="23">'c 1.1.20'!$B$2:$W$35</definedName>
    <definedName name="_xlnm.Print_Area" localSheetId="28">'C 1.1.21c'!$B$2:$Z$43</definedName>
    <definedName name="_xlnm.Print_Area" localSheetId="29">'c.1.1.21d y G.1.1.13d'!$B$2:$N$75</definedName>
    <definedName name="_xlnm.Print_Area" localSheetId="30">'c.1.1.21e y G.1.1.13e'!$B$2:$O$75</definedName>
    <definedName name="_xlnm.Print_Area" localSheetId="12">'C1.1.12 y 1.1.13 '!$A$2:$L$32</definedName>
    <definedName name="_xlnm.Print_Area" localSheetId="14">'C1.1.14 prov'!$B$2:$R$12</definedName>
    <definedName name="_xlnm.Print_Area" localSheetId="54">'c1.1.34 y g1.1.27'!$B$2:$M$40</definedName>
    <definedName name="_xlnm.Print_Area" localSheetId="56">'c1.1.35 a 1.1.37'!$A$2:$M$45</definedName>
    <definedName name="_xlnm.Print_Area" localSheetId="57">c1.1.38!$A$1:$H$10</definedName>
    <definedName name="_xlnm.Print_Area" localSheetId="22">'G 1.1.12'!$A$2:$I$52</definedName>
    <definedName name="_xlnm.Print_Area" localSheetId="27">'G 1.1.13c'!$A$2:$O$33</definedName>
    <definedName name="_xlnm.Print_Area" localSheetId="15">'G 1.1.2 a 1.1.4'!$A$2:$T$43</definedName>
    <definedName name="_xlnm.Print_Area" localSheetId="20">'G 1.1.9 - 11'!$A$2:$J$40</definedName>
    <definedName name="_xlnm.Print_Area" localSheetId="31">'g.1.1.13f y g'!$A$2:$P$66</definedName>
    <definedName name="_xlnm.Print_Area" localSheetId="2">ofertas!$A$2:$Q$46</definedName>
    <definedName name="_xlnm.Print_Area" localSheetId="4">'region bonaerense'!$B$2:$L$30</definedName>
    <definedName name="_xlnm.Print_Area" localSheetId="5">'region centro'!$B$2:$L$30</definedName>
    <definedName name="_xlnm.Print_Area" localSheetId="7">'region metropolitana'!$B$2:$Q$38</definedName>
    <definedName name="_xlnm.Print_Area" localSheetId="8">'region noreste'!$B$2:$L$22</definedName>
    <definedName name="_xlnm.Print_Area" localSheetId="9">'region noroeste'!$B$2:$L$21</definedName>
    <definedName name="_xlnm.Print_Area" localSheetId="6">'región nuevo cuyo'!$B$2:$L$26</definedName>
    <definedName name="_xlnm.Print_Area" localSheetId="10">'region sur'!$B$2:$M$23</definedName>
  </definedNames>
  <calcPr calcId="145621" calcMode="manual"/>
</workbook>
</file>

<file path=xl/calcChain.xml><?xml version="1.0" encoding="utf-8"?>
<calcChain xmlns="http://schemas.openxmlformats.org/spreadsheetml/2006/main">
  <c r="F6" i="115" l="1"/>
  <c r="E6" i="115"/>
  <c r="D6" i="115"/>
  <c r="C6" i="115"/>
  <c r="J44" i="114"/>
  <c r="J43" i="114"/>
  <c r="J42" i="114"/>
  <c r="I42" i="114"/>
  <c r="J41" i="114"/>
  <c r="J40" i="114"/>
  <c r="J39" i="114"/>
  <c r="I39" i="114"/>
  <c r="J38" i="114"/>
  <c r="I38" i="114"/>
  <c r="H38" i="114"/>
  <c r="G38" i="114"/>
  <c r="F38" i="114"/>
  <c r="E38" i="114"/>
  <c r="D38" i="114"/>
  <c r="C38" i="114"/>
  <c r="J37" i="114"/>
  <c r="I37" i="114"/>
  <c r="H37" i="114"/>
  <c r="G37" i="114"/>
  <c r="F37" i="114"/>
  <c r="E37" i="114"/>
  <c r="D37" i="114"/>
  <c r="C37" i="114"/>
  <c r="J36" i="114"/>
  <c r="I36" i="114"/>
  <c r="H36" i="114"/>
  <c r="G36" i="114"/>
  <c r="F36" i="114"/>
  <c r="E36" i="114"/>
  <c r="D36" i="114"/>
  <c r="C36" i="114"/>
  <c r="J29" i="114"/>
  <c r="J28" i="114"/>
  <c r="J27" i="114"/>
  <c r="I27" i="114"/>
  <c r="J26" i="114"/>
  <c r="J25" i="114"/>
  <c r="J24" i="114"/>
  <c r="I24" i="114"/>
  <c r="J23" i="114"/>
  <c r="I23" i="114"/>
  <c r="H23" i="114"/>
  <c r="G23" i="114"/>
  <c r="F23" i="114"/>
  <c r="E23" i="114"/>
  <c r="D23" i="114"/>
  <c r="C23" i="114"/>
  <c r="J22" i="114"/>
  <c r="I22" i="114"/>
  <c r="H22" i="114"/>
  <c r="G22" i="114"/>
  <c r="F22" i="114"/>
  <c r="E22" i="114"/>
  <c r="D22" i="114"/>
  <c r="C22" i="114"/>
  <c r="J21" i="114"/>
  <c r="I21" i="114"/>
  <c r="H21" i="114"/>
  <c r="G21" i="114"/>
  <c r="F21" i="114"/>
  <c r="E21" i="114"/>
  <c r="D21" i="114"/>
  <c r="C21" i="114"/>
  <c r="J14" i="114"/>
  <c r="J13" i="114"/>
  <c r="J12" i="114"/>
  <c r="I12" i="114"/>
  <c r="H12" i="114"/>
  <c r="G12" i="114"/>
  <c r="F12" i="114"/>
  <c r="E12" i="114"/>
  <c r="D12" i="114"/>
  <c r="C12" i="114"/>
  <c r="J11" i="114"/>
  <c r="J10" i="114"/>
  <c r="J9" i="114"/>
  <c r="I9" i="114"/>
  <c r="H9" i="114"/>
  <c r="G9" i="114"/>
  <c r="F9" i="114"/>
  <c r="E9" i="114"/>
  <c r="D9" i="114"/>
  <c r="C9" i="114"/>
  <c r="J8" i="114"/>
  <c r="I8" i="114"/>
  <c r="H8" i="114"/>
  <c r="G8" i="114"/>
  <c r="F8" i="114"/>
  <c r="E8" i="114"/>
  <c r="D8" i="114"/>
  <c r="C8" i="114"/>
  <c r="J7" i="114"/>
  <c r="I7" i="114"/>
  <c r="H7" i="114"/>
  <c r="G7" i="114"/>
  <c r="F7" i="114"/>
  <c r="E7" i="114"/>
  <c r="D7" i="114"/>
  <c r="C7" i="114"/>
  <c r="J6" i="114"/>
  <c r="I6" i="114"/>
  <c r="H6" i="114"/>
  <c r="G6" i="114"/>
  <c r="F6" i="114"/>
  <c r="E6" i="114"/>
  <c r="D6" i="114"/>
  <c r="C6" i="114"/>
  <c r="H13" i="113"/>
  <c r="F13" i="113"/>
  <c r="D13" i="113"/>
  <c r="C13" i="113"/>
  <c r="H12" i="113"/>
  <c r="F12" i="113"/>
  <c r="D12" i="113"/>
  <c r="C12" i="113"/>
  <c r="H11" i="113"/>
  <c r="F11" i="113"/>
  <c r="D11" i="113"/>
  <c r="C11" i="113"/>
  <c r="H10" i="113"/>
  <c r="F10" i="113"/>
  <c r="D10" i="113"/>
  <c r="C10" i="113"/>
  <c r="H9" i="113"/>
  <c r="F9" i="113"/>
  <c r="D9" i="113"/>
  <c r="C9" i="113"/>
  <c r="H8" i="113"/>
  <c r="F8" i="113"/>
  <c r="D8" i="113"/>
  <c r="C8" i="113"/>
  <c r="G6" i="113"/>
  <c r="E6" i="113"/>
  <c r="C6" i="113"/>
  <c r="E7" i="112"/>
  <c r="D7" i="112"/>
  <c r="C7" i="112"/>
  <c r="N15" i="95"/>
  <c r="M15" i="95"/>
  <c r="L15" i="95"/>
  <c r="K15" i="95"/>
  <c r="N14" i="95"/>
  <c r="M14" i="95"/>
  <c r="L14" i="95"/>
  <c r="K14" i="95"/>
  <c r="F15" i="63"/>
  <c r="E15" i="63"/>
  <c r="D15" i="63"/>
  <c r="C15" i="63"/>
  <c r="B15" i="63"/>
  <c r="J14" i="63"/>
  <c r="F14" i="63"/>
  <c r="E14" i="63"/>
  <c r="D14" i="63"/>
  <c r="C14" i="63"/>
  <c r="B14" i="63"/>
  <c r="J13" i="63"/>
  <c r="F13" i="63"/>
  <c r="E13" i="63"/>
  <c r="D13" i="63"/>
  <c r="C13" i="63"/>
  <c r="B13" i="63"/>
  <c r="J12" i="63"/>
  <c r="F12" i="63"/>
  <c r="E12" i="63"/>
  <c r="D12" i="63"/>
  <c r="C12" i="63"/>
  <c r="B12" i="63"/>
  <c r="R11" i="63"/>
  <c r="N11" i="63"/>
  <c r="J11" i="63"/>
  <c r="F11" i="63"/>
  <c r="E11" i="63"/>
  <c r="D11" i="63"/>
  <c r="C11" i="63"/>
  <c r="B11" i="63"/>
  <c r="J10" i="63"/>
  <c r="F10" i="63"/>
  <c r="E10" i="63"/>
  <c r="D10" i="63"/>
  <c r="C10" i="63"/>
  <c r="B10" i="63"/>
  <c r="J9" i="63"/>
  <c r="F9" i="63"/>
  <c r="E9" i="63"/>
  <c r="D9" i="63"/>
  <c r="C9" i="63"/>
  <c r="B9" i="63"/>
  <c r="T7" i="63"/>
  <c r="R7" i="63"/>
  <c r="Q7" i="63"/>
  <c r="P7" i="63"/>
  <c r="O7" i="63"/>
  <c r="N7" i="63"/>
  <c r="M7" i="63"/>
  <c r="L7" i="63"/>
  <c r="K7" i="63"/>
  <c r="J7" i="63"/>
  <c r="I7" i="63"/>
  <c r="H7" i="63"/>
  <c r="G7" i="63"/>
  <c r="F7" i="63"/>
  <c r="E7" i="63"/>
  <c r="D7" i="63"/>
  <c r="C7" i="63"/>
  <c r="B7" i="63"/>
  <c r="F15" i="77"/>
  <c r="E15" i="77"/>
  <c r="D15" i="77"/>
  <c r="C15" i="77"/>
  <c r="B15" i="77"/>
  <c r="J14" i="77"/>
  <c r="F14" i="77"/>
  <c r="E14" i="77"/>
  <c r="D14" i="77"/>
  <c r="C14" i="77"/>
  <c r="B14" i="77"/>
  <c r="J13" i="77"/>
  <c r="F13" i="77"/>
  <c r="E13" i="77"/>
  <c r="D13" i="77"/>
  <c r="C13" i="77"/>
  <c r="B13" i="77"/>
  <c r="J12" i="77"/>
  <c r="F12" i="77"/>
  <c r="E12" i="77"/>
  <c r="D12" i="77"/>
  <c r="C12" i="77"/>
  <c r="B12" i="77"/>
  <c r="R11" i="77"/>
  <c r="N11" i="77"/>
  <c r="J11" i="77"/>
  <c r="F11" i="77"/>
  <c r="E11" i="77"/>
  <c r="D11" i="77"/>
  <c r="C11" i="77"/>
  <c r="B11" i="77"/>
  <c r="J10" i="77"/>
  <c r="F10" i="77"/>
  <c r="E10" i="77"/>
  <c r="D10" i="77"/>
  <c r="C10" i="77"/>
  <c r="B10" i="77"/>
  <c r="J9" i="77"/>
  <c r="F9" i="77"/>
  <c r="E9" i="77"/>
  <c r="D9" i="77"/>
  <c r="C9" i="77"/>
  <c r="B9" i="77"/>
  <c r="T7" i="77"/>
  <c r="R7" i="77"/>
  <c r="Q7" i="77"/>
  <c r="P7" i="77"/>
  <c r="O7" i="77"/>
  <c r="N7" i="77"/>
  <c r="M7" i="77"/>
  <c r="L7" i="77"/>
  <c r="K7" i="77"/>
  <c r="J7" i="77"/>
  <c r="I7" i="77"/>
  <c r="H7" i="77"/>
  <c r="G7" i="77"/>
  <c r="F7" i="77"/>
  <c r="E7" i="77"/>
  <c r="D7" i="77"/>
  <c r="C7" i="77"/>
  <c r="B7" i="77"/>
  <c r="F15" i="61"/>
  <c r="E15" i="61"/>
  <c r="D15" i="61"/>
  <c r="C15" i="61"/>
  <c r="B15" i="61"/>
  <c r="J14" i="61"/>
  <c r="F14" i="61"/>
  <c r="E14" i="61"/>
  <c r="D14" i="61"/>
  <c r="C14" i="61"/>
  <c r="B14" i="61"/>
  <c r="J13" i="61"/>
  <c r="F13" i="61"/>
  <c r="E13" i="61"/>
  <c r="D13" i="61"/>
  <c r="C13" i="61"/>
  <c r="B13" i="61"/>
  <c r="J12" i="61"/>
  <c r="F12" i="61"/>
  <c r="E12" i="61"/>
  <c r="D12" i="61"/>
  <c r="C12" i="61"/>
  <c r="B12" i="61"/>
  <c r="R11" i="61"/>
  <c r="N11" i="61"/>
  <c r="J11" i="61"/>
  <c r="F11" i="61"/>
  <c r="E11" i="61"/>
  <c r="D11" i="61"/>
  <c r="C11" i="61"/>
  <c r="B11" i="61"/>
  <c r="J10" i="61"/>
  <c r="F10" i="61"/>
  <c r="E10" i="61"/>
  <c r="D10" i="61"/>
  <c r="C10" i="61"/>
  <c r="B10" i="61"/>
  <c r="J9" i="61"/>
  <c r="F9" i="61"/>
  <c r="E9" i="61"/>
  <c r="D9" i="61"/>
  <c r="C9" i="61"/>
  <c r="B9" i="61"/>
  <c r="T7" i="61"/>
  <c r="R7" i="61"/>
  <c r="Q7" i="61"/>
  <c r="P7" i="61"/>
  <c r="O7" i="61"/>
  <c r="N7" i="61"/>
  <c r="M7" i="61"/>
  <c r="L7" i="61"/>
  <c r="K7" i="61"/>
  <c r="J7" i="61"/>
  <c r="I7" i="61"/>
  <c r="H7" i="61"/>
  <c r="G7" i="61"/>
  <c r="F7" i="61"/>
  <c r="E7" i="61"/>
  <c r="D7" i="61"/>
  <c r="C7" i="61"/>
  <c r="B7" i="61"/>
  <c r="R13" i="59"/>
  <c r="N13" i="59"/>
  <c r="J13" i="59"/>
  <c r="F13" i="59"/>
  <c r="E13" i="59"/>
  <c r="D13" i="59"/>
  <c r="C13" i="59"/>
  <c r="B13" i="59"/>
  <c r="N12" i="59"/>
  <c r="J12" i="59"/>
  <c r="F12" i="59"/>
  <c r="E12" i="59"/>
  <c r="D12" i="59"/>
  <c r="C12" i="59"/>
  <c r="B12" i="59"/>
  <c r="J11" i="59"/>
  <c r="F11" i="59"/>
  <c r="E11" i="59"/>
  <c r="D11" i="59"/>
  <c r="C11" i="59"/>
  <c r="B11" i="59"/>
  <c r="J10" i="59"/>
  <c r="F10" i="59"/>
  <c r="E10" i="59"/>
  <c r="D10" i="59"/>
  <c r="C10" i="59"/>
  <c r="B10" i="59"/>
  <c r="N9" i="59"/>
  <c r="J9" i="59"/>
  <c r="F9" i="59"/>
  <c r="E9" i="59"/>
  <c r="D9" i="59"/>
  <c r="C9" i="59"/>
  <c r="B9" i="59"/>
  <c r="T7" i="59"/>
  <c r="R7" i="59"/>
  <c r="Q7" i="59"/>
  <c r="P7" i="59"/>
  <c r="O7" i="59"/>
  <c r="N7" i="59"/>
  <c r="M7" i="59"/>
  <c r="L7" i="59"/>
  <c r="K7" i="59"/>
  <c r="J7" i="59"/>
  <c r="I7" i="59"/>
  <c r="H7" i="59"/>
  <c r="G7" i="59"/>
  <c r="F7" i="59"/>
  <c r="E7" i="59"/>
  <c r="D7" i="59"/>
  <c r="C7" i="59"/>
  <c r="B7" i="59"/>
  <c r="F14" i="74"/>
  <c r="E14" i="74"/>
  <c r="C14" i="74"/>
  <c r="B14" i="74"/>
  <c r="N13" i="74"/>
  <c r="J13" i="74"/>
  <c r="F13" i="74"/>
  <c r="E13" i="74"/>
  <c r="D13" i="74"/>
  <c r="C13" i="74"/>
  <c r="B13" i="74"/>
  <c r="N12" i="74"/>
  <c r="J12" i="74"/>
  <c r="F12" i="74"/>
  <c r="E12" i="74"/>
  <c r="D12" i="74"/>
  <c r="C12" i="74"/>
  <c r="B12" i="74"/>
  <c r="J11" i="74"/>
  <c r="F11" i="74"/>
  <c r="E11" i="74"/>
  <c r="D11" i="74"/>
  <c r="C11" i="74"/>
  <c r="B11" i="74"/>
  <c r="J10" i="74"/>
  <c r="F10" i="74"/>
  <c r="E10" i="74"/>
  <c r="D10" i="74"/>
  <c r="C10" i="74"/>
  <c r="B10" i="74"/>
  <c r="N9" i="74"/>
  <c r="J9" i="74"/>
  <c r="F9" i="74"/>
  <c r="E9" i="74"/>
  <c r="D9" i="74"/>
  <c r="C9" i="74"/>
  <c r="B9" i="74"/>
  <c r="Q7" i="74"/>
  <c r="P7" i="74"/>
  <c r="O7" i="74"/>
  <c r="N7" i="74"/>
  <c r="M7" i="74"/>
  <c r="L7" i="74"/>
  <c r="K7" i="74"/>
  <c r="J7" i="74"/>
  <c r="I7" i="74"/>
  <c r="H7" i="74"/>
  <c r="G7" i="74"/>
  <c r="F7" i="74"/>
  <c r="E7" i="74"/>
  <c r="D7" i="74"/>
  <c r="C7" i="74"/>
  <c r="B7" i="74"/>
  <c r="G14" i="57"/>
  <c r="F14" i="57"/>
  <c r="D14" i="57"/>
  <c r="C14" i="57"/>
  <c r="S13" i="57"/>
  <c r="O13" i="57"/>
  <c r="K13" i="57"/>
  <c r="G13" i="57"/>
  <c r="F13" i="57"/>
  <c r="E13" i="57"/>
  <c r="D13" i="57"/>
  <c r="C13" i="57"/>
  <c r="O12" i="57"/>
  <c r="K12" i="57"/>
  <c r="G12" i="57"/>
  <c r="F12" i="57"/>
  <c r="E12" i="57"/>
  <c r="D12" i="57"/>
  <c r="C12" i="57"/>
  <c r="K11" i="57"/>
  <c r="G11" i="57"/>
  <c r="F11" i="57"/>
  <c r="E11" i="57"/>
  <c r="D11" i="57"/>
  <c r="C11" i="57"/>
  <c r="K10" i="57"/>
  <c r="G10" i="57"/>
  <c r="F10" i="57"/>
  <c r="E10" i="57"/>
  <c r="D10" i="57"/>
  <c r="C10" i="57"/>
  <c r="O9" i="57"/>
  <c r="K9" i="57"/>
  <c r="G9" i="57"/>
  <c r="F9" i="57"/>
  <c r="E9" i="57"/>
  <c r="D9" i="57"/>
  <c r="C9" i="57"/>
  <c r="U7" i="57"/>
  <c r="S7" i="57"/>
  <c r="R7" i="57"/>
  <c r="Q7" i="57"/>
  <c r="P7" i="57"/>
  <c r="O7" i="57"/>
  <c r="N7" i="57"/>
  <c r="M7" i="57"/>
  <c r="L7" i="57"/>
  <c r="K7" i="57"/>
  <c r="J7" i="57"/>
  <c r="I7" i="57"/>
  <c r="H7" i="57"/>
  <c r="G7" i="57"/>
  <c r="F7" i="57"/>
  <c r="E7" i="57"/>
  <c r="D7" i="57"/>
  <c r="C7" i="57"/>
  <c r="L57" i="56"/>
  <c r="K57" i="56"/>
  <c r="J57" i="56"/>
  <c r="L56" i="56"/>
  <c r="K56" i="56"/>
  <c r="J56" i="56"/>
  <c r="L55" i="56"/>
  <c r="K55" i="56"/>
  <c r="J55" i="56"/>
  <c r="E55" i="56"/>
  <c r="D55" i="56"/>
  <c r="C55" i="56"/>
  <c r="E54" i="56"/>
  <c r="D54" i="56"/>
  <c r="C54" i="56"/>
  <c r="E53" i="56"/>
  <c r="D53" i="56"/>
  <c r="C53" i="56"/>
  <c r="M52" i="56"/>
  <c r="M51" i="56"/>
  <c r="E51" i="56"/>
  <c r="D51" i="56"/>
  <c r="C51" i="56"/>
  <c r="M50" i="56"/>
  <c r="E35" i="56"/>
  <c r="D35" i="56"/>
  <c r="C35" i="56"/>
  <c r="L34" i="56"/>
  <c r="K34" i="56"/>
  <c r="J34" i="56"/>
  <c r="E34" i="56"/>
  <c r="D34" i="56"/>
  <c r="C34" i="56"/>
  <c r="L33" i="56"/>
  <c r="K33" i="56"/>
  <c r="J33" i="56"/>
  <c r="E33" i="56"/>
  <c r="D33" i="56"/>
  <c r="C33" i="56"/>
  <c r="L32" i="56"/>
  <c r="K32" i="56"/>
  <c r="J32" i="56"/>
  <c r="E32" i="56"/>
  <c r="D32" i="56"/>
  <c r="C32" i="56"/>
  <c r="E30" i="56"/>
  <c r="D30" i="56"/>
  <c r="C30" i="56"/>
  <c r="M29" i="56"/>
  <c r="M28" i="56"/>
  <c r="M27" i="56"/>
  <c r="L15" i="56"/>
  <c r="K15" i="56"/>
  <c r="J15" i="56"/>
  <c r="L14" i="56"/>
  <c r="K14" i="56"/>
  <c r="J14" i="56"/>
  <c r="L13" i="56"/>
  <c r="K13" i="56"/>
  <c r="J13" i="56"/>
  <c r="M10" i="56"/>
  <c r="E10" i="56"/>
  <c r="D10" i="56"/>
  <c r="C10" i="56"/>
  <c r="M9" i="56"/>
  <c r="M8" i="56"/>
  <c r="F47" i="55"/>
  <c r="E47" i="55"/>
  <c r="D47" i="55"/>
  <c r="F46" i="55"/>
  <c r="E46" i="55"/>
  <c r="D46" i="55"/>
  <c r="F45" i="55"/>
  <c r="E45" i="55"/>
  <c r="D45" i="55"/>
  <c r="F42" i="55"/>
  <c r="E42" i="55"/>
  <c r="D42" i="55"/>
  <c r="M52" i="54"/>
  <c r="M51" i="54"/>
  <c r="M50" i="54"/>
  <c r="M32" i="54"/>
  <c r="M31" i="54"/>
  <c r="M30" i="54"/>
  <c r="D18" i="54"/>
  <c r="D17" i="54"/>
  <c r="G16" i="54"/>
  <c r="F16" i="54"/>
  <c r="E16" i="54"/>
  <c r="D16" i="54"/>
  <c r="D15" i="54"/>
  <c r="D14" i="54"/>
  <c r="H13" i="54"/>
  <c r="G13" i="54"/>
  <c r="F13" i="54"/>
  <c r="E13" i="54"/>
  <c r="D13" i="54"/>
  <c r="D12" i="54"/>
  <c r="D11" i="54"/>
  <c r="G10" i="54"/>
  <c r="F10" i="54"/>
  <c r="E10" i="54"/>
  <c r="D10" i="54"/>
  <c r="H8" i="54"/>
  <c r="G8" i="54"/>
  <c r="F8" i="54"/>
  <c r="E8" i="54"/>
  <c r="D8" i="54"/>
  <c r="V50" i="103"/>
  <c r="U50" i="103"/>
  <c r="V49" i="103"/>
  <c r="U49" i="103"/>
  <c r="V48" i="103"/>
  <c r="U48" i="103"/>
  <c r="W43" i="103"/>
  <c r="W42" i="103"/>
  <c r="W41" i="103"/>
  <c r="V15" i="103"/>
  <c r="U15" i="103"/>
  <c r="V14" i="103"/>
  <c r="U14" i="103"/>
  <c r="V13" i="103"/>
  <c r="U13" i="103"/>
  <c r="W10" i="103"/>
  <c r="W9" i="103"/>
  <c r="W8" i="103"/>
  <c r="N34" i="102"/>
  <c r="M34" i="102"/>
  <c r="L34" i="102"/>
  <c r="K34" i="102"/>
  <c r="J34" i="102"/>
  <c r="I34" i="102"/>
  <c r="H34" i="102"/>
  <c r="G34" i="102"/>
  <c r="F34" i="102"/>
  <c r="E34" i="102"/>
  <c r="D34" i="102"/>
  <c r="C34" i="102"/>
  <c r="L15" i="102"/>
  <c r="I15" i="102"/>
  <c r="F15" i="102"/>
  <c r="C15" i="102"/>
  <c r="N9" i="102"/>
  <c r="M9" i="102"/>
  <c r="L9" i="102"/>
  <c r="K9" i="102"/>
  <c r="J9" i="102"/>
  <c r="I9" i="102"/>
  <c r="H9" i="102"/>
  <c r="G9" i="102"/>
  <c r="F9" i="102"/>
  <c r="E9" i="102"/>
  <c r="D9" i="102"/>
  <c r="C9" i="102"/>
  <c r="N7" i="102"/>
  <c r="M7" i="102"/>
  <c r="L7" i="102"/>
  <c r="K7" i="102"/>
  <c r="J7" i="102"/>
  <c r="I7" i="102"/>
  <c r="H7" i="102"/>
  <c r="G7" i="102"/>
  <c r="F7" i="102"/>
  <c r="E7" i="102"/>
  <c r="D7" i="102"/>
  <c r="C7" i="102"/>
  <c r="N34" i="101"/>
  <c r="M34" i="101"/>
  <c r="L34" i="101"/>
  <c r="K34" i="101"/>
  <c r="J34" i="101"/>
  <c r="I34" i="101"/>
  <c r="H34" i="101"/>
  <c r="G34" i="101"/>
  <c r="F34" i="101"/>
  <c r="E34" i="101"/>
  <c r="D34" i="101"/>
  <c r="C34" i="101"/>
  <c r="N9" i="101"/>
  <c r="M9" i="101"/>
  <c r="L9" i="101"/>
  <c r="K9" i="101"/>
  <c r="J9" i="101"/>
  <c r="I9" i="101"/>
  <c r="H9" i="101"/>
  <c r="G9" i="101"/>
  <c r="F9" i="101"/>
  <c r="E9" i="101"/>
  <c r="D9" i="101"/>
  <c r="C9" i="101"/>
  <c r="N7" i="101"/>
  <c r="M7" i="101"/>
  <c r="L7" i="101"/>
  <c r="K7" i="101"/>
  <c r="J7" i="101"/>
  <c r="I7" i="101"/>
  <c r="H7" i="101"/>
  <c r="G7" i="101"/>
  <c r="F7" i="101"/>
  <c r="E7" i="101"/>
  <c r="D7" i="101"/>
  <c r="C7" i="101"/>
  <c r="Y39" i="100"/>
  <c r="U39" i="100"/>
  <c r="S39" i="100"/>
  <c r="O39" i="100"/>
  <c r="M39" i="100"/>
  <c r="I39" i="100"/>
  <c r="G39" i="100"/>
  <c r="C39" i="100"/>
  <c r="Y38" i="100"/>
  <c r="U38" i="100"/>
  <c r="S38" i="100"/>
  <c r="O38" i="100"/>
  <c r="M38" i="100"/>
  <c r="I38" i="100"/>
  <c r="G38" i="100"/>
  <c r="C38" i="100"/>
  <c r="Z37" i="100"/>
  <c r="Y37" i="100"/>
  <c r="U37" i="100"/>
  <c r="S37" i="100"/>
  <c r="O37" i="100"/>
  <c r="M37" i="100"/>
  <c r="I37" i="100"/>
  <c r="H37" i="100"/>
  <c r="G37" i="100"/>
  <c r="C37" i="100"/>
  <c r="Z36" i="100"/>
  <c r="Y36" i="100"/>
  <c r="U36" i="100"/>
  <c r="T36" i="100"/>
  <c r="S36" i="100"/>
  <c r="O36" i="100"/>
  <c r="N36" i="100"/>
  <c r="M36" i="100"/>
  <c r="I36" i="100"/>
  <c r="H36" i="100"/>
  <c r="G36" i="100"/>
  <c r="C36" i="100"/>
  <c r="Z35" i="100"/>
  <c r="Y35" i="100"/>
  <c r="W35" i="100"/>
  <c r="V35" i="100"/>
  <c r="U35" i="100"/>
  <c r="T35" i="100"/>
  <c r="S35" i="100"/>
  <c r="Q35" i="100"/>
  <c r="P35" i="100"/>
  <c r="O35" i="100"/>
  <c r="N35" i="100"/>
  <c r="M35" i="100"/>
  <c r="K35" i="100"/>
  <c r="J35" i="100"/>
  <c r="I35" i="100"/>
  <c r="H35" i="100"/>
  <c r="G35" i="100"/>
  <c r="E35" i="100"/>
  <c r="D35" i="100"/>
  <c r="C35" i="100"/>
  <c r="U34" i="100"/>
  <c r="O34" i="100"/>
  <c r="Z33" i="100"/>
  <c r="Y33" i="100"/>
  <c r="U33" i="100"/>
  <c r="T33" i="100"/>
  <c r="S33" i="100"/>
  <c r="O33" i="100"/>
  <c r="N33" i="100"/>
  <c r="M33" i="100"/>
  <c r="I33" i="100"/>
  <c r="H33" i="100"/>
  <c r="G33" i="100"/>
  <c r="C33" i="100"/>
  <c r="Z32" i="100"/>
  <c r="Y32" i="100"/>
  <c r="U32" i="100"/>
  <c r="T32" i="100"/>
  <c r="S32" i="100"/>
  <c r="O32" i="100"/>
  <c r="N32" i="100"/>
  <c r="M32" i="100"/>
  <c r="I32" i="100"/>
  <c r="H32" i="100"/>
  <c r="G32" i="100"/>
  <c r="C32" i="100"/>
  <c r="Z31" i="100"/>
  <c r="Y31" i="100"/>
  <c r="U31" i="100"/>
  <c r="T31" i="100"/>
  <c r="S31" i="100"/>
  <c r="O31" i="100"/>
  <c r="N31" i="100"/>
  <c r="M31" i="100"/>
  <c r="I31" i="100"/>
  <c r="H31" i="100"/>
  <c r="G31" i="100"/>
  <c r="C31" i="100"/>
  <c r="Y30" i="100"/>
  <c r="U30" i="100"/>
  <c r="S30" i="100"/>
  <c r="O30" i="100"/>
  <c r="M30" i="100"/>
  <c r="I30" i="100"/>
  <c r="G30" i="100"/>
  <c r="C30" i="100"/>
  <c r="Z29" i="100"/>
  <c r="Y29" i="100"/>
  <c r="U29" i="100"/>
  <c r="T29" i="100"/>
  <c r="S29" i="100"/>
  <c r="O29" i="100"/>
  <c r="N29" i="100"/>
  <c r="M29" i="100"/>
  <c r="I29" i="100"/>
  <c r="H29" i="100"/>
  <c r="G29" i="100"/>
  <c r="C29" i="100"/>
  <c r="Y28" i="100"/>
  <c r="U28" i="100"/>
  <c r="S28" i="100"/>
  <c r="O28" i="100"/>
  <c r="M28" i="100"/>
  <c r="I28" i="100"/>
  <c r="G28" i="100"/>
  <c r="C28" i="100"/>
  <c r="U27" i="100"/>
  <c r="S27" i="100"/>
  <c r="O27" i="100"/>
  <c r="M27" i="100"/>
  <c r="I27" i="100"/>
  <c r="G27" i="100"/>
  <c r="C27" i="100"/>
  <c r="Z26" i="100"/>
  <c r="Y26" i="100"/>
  <c r="U26" i="100"/>
  <c r="T26" i="100"/>
  <c r="S26" i="100"/>
  <c r="O26" i="100"/>
  <c r="N26" i="100"/>
  <c r="M26" i="100"/>
  <c r="I26" i="100"/>
  <c r="H26" i="100"/>
  <c r="G26" i="100"/>
  <c r="C26" i="100"/>
  <c r="Y25" i="100"/>
  <c r="U25" i="100"/>
  <c r="S25" i="100"/>
  <c r="O25" i="100"/>
  <c r="M25" i="100"/>
  <c r="I25" i="100"/>
  <c r="G25" i="100"/>
  <c r="C25" i="100"/>
  <c r="Z24" i="100"/>
  <c r="Y24" i="100"/>
  <c r="U24" i="100"/>
  <c r="T24" i="100"/>
  <c r="S24" i="100"/>
  <c r="O24" i="100"/>
  <c r="N24" i="100"/>
  <c r="M24" i="100"/>
  <c r="I24" i="100"/>
  <c r="H24" i="100"/>
  <c r="G24" i="100"/>
  <c r="C24" i="100"/>
  <c r="Z23" i="100"/>
  <c r="Y23" i="100"/>
  <c r="U23" i="100"/>
  <c r="T23" i="100"/>
  <c r="S23" i="100"/>
  <c r="O23" i="100"/>
  <c r="N23" i="100"/>
  <c r="M23" i="100"/>
  <c r="I23" i="100"/>
  <c r="H23" i="100"/>
  <c r="G23" i="100"/>
  <c r="C23" i="100"/>
  <c r="Y22" i="100"/>
  <c r="U22" i="100"/>
  <c r="S22" i="100"/>
  <c r="O22" i="100"/>
  <c r="M22" i="100"/>
  <c r="I22" i="100"/>
  <c r="G22" i="100"/>
  <c r="C22" i="100"/>
  <c r="Z21" i="100"/>
  <c r="Y21" i="100"/>
  <c r="U21" i="100"/>
  <c r="T21" i="100"/>
  <c r="S21" i="100"/>
  <c r="O21" i="100"/>
  <c r="N21" i="100"/>
  <c r="M21" i="100"/>
  <c r="I21" i="100"/>
  <c r="H21" i="100"/>
  <c r="G21" i="100"/>
  <c r="C21" i="100"/>
  <c r="Z20" i="100"/>
  <c r="Y20" i="100"/>
  <c r="U20" i="100"/>
  <c r="T20" i="100"/>
  <c r="S20" i="100"/>
  <c r="O20" i="100"/>
  <c r="N20" i="100"/>
  <c r="M20" i="100"/>
  <c r="I20" i="100"/>
  <c r="H20" i="100"/>
  <c r="G20" i="100"/>
  <c r="C20" i="100"/>
  <c r="Z19" i="100"/>
  <c r="Y19" i="100"/>
  <c r="U19" i="100"/>
  <c r="T19" i="100"/>
  <c r="S19" i="100"/>
  <c r="O19" i="100"/>
  <c r="M19" i="100"/>
  <c r="I19" i="100"/>
  <c r="H19" i="100"/>
  <c r="G19" i="100"/>
  <c r="C19" i="100"/>
  <c r="Z18" i="100"/>
  <c r="Y18" i="100"/>
  <c r="U18" i="100"/>
  <c r="T18" i="100"/>
  <c r="S18" i="100"/>
  <c r="O18" i="100"/>
  <c r="N18" i="100"/>
  <c r="M18" i="100"/>
  <c r="I18" i="100"/>
  <c r="H18" i="100"/>
  <c r="G18" i="100"/>
  <c r="C18" i="100"/>
  <c r="Z17" i="100"/>
  <c r="Y17" i="100"/>
  <c r="U17" i="100"/>
  <c r="T17" i="100"/>
  <c r="S17" i="100"/>
  <c r="O17" i="100"/>
  <c r="N17" i="100"/>
  <c r="M17" i="100"/>
  <c r="I17" i="100"/>
  <c r="H17" i="100"/>
  <c r="G17" i="100"/>
  <c r="C17" i="100"/>
  <c r="U16" i="100"/>
  <c r="S16" i="100"/>
  <c r="O16" i="100"/>
  <c r="M16" i="100"/>
  <c r="I16" i="100"/>
  <c r="G16" i="100"/>
  <c r="C16" i="100"/>
  <c r="Z15" i="100"/>
  <c r="Y15" i="100"/>
  <c r="U15" i="100"/>
  <c r="T15" i="100"/>
  <c r="S15" i="100"/>
  <c r="O15" i="100"/>
  <c r="N15" i="100"/>
  <c r="M15" i="100"/>
  <c r="I15" i="100"/>
  <c r="H15" i="100"/>
  <c r="G15" i="100"/>
  <c r="C15" i="100"/>
  <c r="Z14" i="100"/>
  <c r="Y14" i="100"/>
  <c r="U14" i="100"/>
  <c r="T14" i="100"/>
  <c r="S14" i="100"/>
  <c r="O14" i="100"/>
  <c r="N14" i="100"/>
  <c r="M14" i="100"/>
  <c r="I14" i="100"/>
  <c r="H14" i="100"/>
  <c r="G14" i="100"/>
  <c r="C14" i="100"/>
  <c r="Z13" i="100"/>
  <c r="Y13" i="100"/>
  <c r="U13" i="100"/>
  <c r="T13" i="100"/>
  <c r="S13" i="100"/>
  <c r="O13" i="100"/>
  <c r="N13" i="100"/>
  <c r="M13" i="100"/>
  <c r="I13" i="100"/>
  <c r="H13" i="100"/>
  <c r="G13" i="100"/>
  <c r="C13" i="100"/>
  <c r="Z12" i="100"/>
  <c r="Y12" i="100"/>
  <c r="U12" i="100"/>
  <c r="T12" i="100"/>
  <c r="S12" i="100"/>
  <c r="O12" i="100"/>
  <c r="N12" i="100"/>
  <c r="M12" i="100"/>
  <c r="I12" i="100"/>
  <c r="H12" i="100"/>
  <c r="G12" i="100"/>
  <c r="C12" i="100"/>
  <c r="Y11" i="100"/>
  <c r="U11" i="100"/>
  <c r="S11" i="100"/>
  <c r="O11" i="100"/>
  <c r="M11" i="100"/>
  <c r="I11" i="100"/>
  <c r="G11" i="100"/>
  <c r="C11" i="100"/>
  <c r="Z10" i="100"/>
  <c r="Y10" i="100"/>
  <c r="U10" i="100"/>
  <c r="T10" i="100"/>
  <c r="S10" i="100"/>
  <c r="O10" i="100"/>
  <c r="N10" i="100"/>
  <c r="M10" i="100"/>
  <c r="I10" i="100"/>
  <c r="H10" i="100"/>
  <c r="G10" i="100"/>
  <c r="F10" i="100"/>
  <c r="C10" i="100"/>
  <c r="Z8" i="100"/>
  <c r="Y8" i="100"/>
  <c r="U8" i="100"/>
  <c r="T8" i="100"/>
  <c r="S8" i="100"/>
  <c r="O8" i="100"/>
  <c r="N8" i="100"/>
  <c r="M8" i="100"/>
  <c r="I8" i="100"/>
  <c r="H8" i="100"/>
  <c r="G8" i="100"/>
  <c r="F8" i="100"/>
  <c r="C8" i="100"/>
  <c r="H47" i="99"/>
  <c r="G47" i="99"/>
  <c r="F47" i="99"/>
  <c r="H46" i="99"/>
  <c r="G46" i="99"/>
  <c r="F46" i="99"/>
  <c r="H45" i="99"/>
  <c r="G45" i="99"/>
  <c r="F45" i="99"/>
  <c r="P32" i="99"/>
  <c r="O32" i="99"/>
  <c r="P31" i="99"/>
  <c r="O31" i="99"/>
  <c r="P30" i="99"/>
  <c r="O30" i="99"/>
  <c r="Q26" i="99"/>
  <c r="Q25" i="99"/>
  <c r="Q24" i="99"/>
  <c r="AL34" i="98"/>
  <c r="AK34" i="98"/>
  <c r="AJ34" i="98"/>
  <c r="AI34" i="98"/>
  <c r="AH34" i="98"/>
  <c r="AG34" i="98"/>
  <c r="AF34" i="98"/>
  <c r="AE34" i="98"/>
  <c r="AD34" i="98"/>
  <c r="AC34" i="98"/>
  <c r="AB34" i="98"/>
  <c r="AA34" i="98"/>
  <c r="Z34" i="98"/>
  <c r="Y34" i="98"/>
  <c r="X34" i="98"/>
  <c r="W34" i="98"/>
  <c r="V34" i="98"/>
  <c r="U34" i="98"/>
  <c r="T34" i="98"/>
  <c r="S34" i="98"/>
  <c r="R34" i="98"/>
  <c r="Q34" i="98"/>
  <c r="P34" i="98"/>
  <c r="O34" i="98"/>
  <c r="N34" i="98"/>
  <c r="M34" i="98"/>
  <c r="L34" i="98"/>
  <c r="K34" i="98"/>
  <c r="J34" i="98"/>
  <c r="I34" i="98"/>
  <c r="H34" i="98"/>
  <c r="G34" i="98"/>
  <c r="F34" i="98"/>
  <c r="E34" i="98"/>
  <c r="D34" i="98"/>
  <c r="C34" i="98"/>
  <c r="AH9" i="98"/>
  <c r="AG9" i="98"/>
  <c r="AF9" i="98"/>
  <c r="AE9" i="98"/>
  <c r="AD9" i="98"/>
  <c r="AC9" i="98"/>
  <c r="AB9" i="98"/>
  <c r="AA9" i="98"/>
  <c r="Z9" i="98"/>
  <c r="Y9" i="98"/>
  <c r="X9" i="98"/>
  <c r="W9" i="98"/>
  <c r="V9" i="98"/>
  <c r="U9" i="98"/>
  <c r="T9" i="98"/>
  <c r="S9" i="98"/>
  <c r="R9" i="98"/>
  <c r="Q9" i="98"/>
  <c r="P9" i="98"/>
  <c r="O9" i="98"/>
  <c r="N9" i="98"/>
  <c r="M9" i="98"/>
  <c r="L9" i="98"/>
  <c r="K9" i="98"/>
  <c r="J9" i="98"/>
  <c r="I9" i="98"/>
  <c r="H9" i="98"/>
  <c r="G9" i="98"/>
  <c r="F9" i="98"/>
  <c r="E9" i="98"/>
  <c r="D9" i="98"/>
  <c r="C9" i="98"/>
  <c r="AH7" i="98"/>
  <c r="AG7" i="98"/>
  <c r="AF7" i="98"/>
  <c r="AE7" i="98"/>
  <c r="AD7" i="98"/>
  <c r="AC7" i="98"/>
  <c r="AB7" i="98"/>
  <c r="AA7" i="98"/>
  <c r="Z7" i="98"/>
  <c r="Y7" i="98"/>
  <c r="X7" i="98"/>
  <c r="W7" i="98"/>
  <c r="V7" i="98"/>
  <c r="U7" i="98"/>
  <c r="T7" i="98"/>
  <c r="S7" i="98"/>
  <c r="R7" i="98"/>
  <c r="Q7" i="98"/>
  <c r="P7" i="98"/>
  <c r="O7" i="98"/>
  <c r="N7" i="98"/>
  <c r="M7" i="98"/>
  <c r="L7" i="98"/>
  <c r="K7" i="98"/>
  <c r="J7" i="98"/>
  <c r="I7" i="98"/>
  <c r="H7" i="98"/>
  <c r="G7" i="98"/>
  <c r="F7" i="98"/>
  <c r="E7" i="98"/>
  <c r="D7" i="98"/>
  <c r="C7" i="98"/>
  <c r="AK34" i="11"/>
  <c r="AJ34" i="11"/>
  <c r="AI34" i="11"/>
  <c r="AH34" i="11"/>
  <c r="AG34" i="11"/>
  <c r="AF34" i="11"/>
  <c r="AE34" i="11"/>
  <c r="AD34" i="11"/>
  <c r="AC34" i="11"/>
  <c r="AB34" i="11"/>
  <c r="AA34" i="11"/>
  <c r="Z34" i="11"/>
  <c r="AG9" i="11"/>
  <c r="AF9" i="11"/>
  <c r="AE9" i="11"/>
  <c r="AD9" i="11"/>
  <c r="AC9" i="11"/>
  <c r="AB9" i="11"/>
  <c r="AA9" i="11"/>
  <c r="Z9" i="11"/>
  <c r="AG7" i="11"/>
  <c r="AF7" i="11"/>
  <c r="AE7" i="11"/>
  <c r="AD7" i="11"/>
  <c r="AC7" i="11"/>
  <c r="AB7" i="11"/>
  <c r="AA7" i="11"/>
  <c r="Z7" i="11"/>
  <c r="E32" i="78"/>
  <c r="D32" i="78"/>
  <c r="C32" i="78"/>
  <c r="E31" i="78"/>
  <c r="D31" i="78"/>
  <c r="C31" i="78"/>
  <c r="V30" i="78"/>
  <c r="U30" i="78"/>
  <c r="T30" i="78"/>
  <c r="S30" i="78"/>
  <c r="R30" i="78"/>
  <c r="Q30" i="78"/>
  <c r="P30" i="78"/>
  <c r="O30" i="78"/>
  <c r="N30" i="78"/>
  <c r="M30" i="78"/>
  <c r="L30" i="78"/>
  <c r="K30" i="78"/>
  <c r="J30" i="78"/>
  <c r="I30" i="78"/>
  <c r="H30" i="78"/>
  <c r="G30" i="78"/>
  <c r="F30" i="78"/>
  <c r="E30" i="78"/>
  <c r="D30" i="78"/>
  <c r="C30" i="78"/>
  <c r="E29" i="78"/>
  <c r="D29" i="78"/>
  <c r="C29" i="78"/>
  <c r="E28" i="78"/>
  <c r="D28" i="78"/>
  <c r="C28" i="78"/>
  <c r="V27" i="78"/>
  <c r="U27" i="78"/>
  <c r="T27" i="78"/>
  <c r="S27" i="78"/>
  <c r="R27" i="78"/>
  <c r="Q27" i="78"/>
  <c r="P27" i="78"/>
  <c r="O27" i="78"/>
  <c r="N27" i="78"/>
  <c r="M27" i="78"/>
  <c r="L27" i="78"/>
  <c r="K27" i="78"/>
  <c r="J27" i="78"/>
  <c r="I27" i="78"/>
  <c r="H27" i="78"/>
  <c r="G27" i="78"/>
  <c r="F27" i="78"/>
  <c r="E27" i="78"/>
  <c r="D27" i="78"/>
  <c r="C27" i="78"/>
  <c r="E26" i="78"/>
  <c r="D26" i="78"/>
  <c r="C26" i="78"/>
  <c r="E25" i="78"/>
  <c r="D25" i="78"/>
  <c r="C25" i="78"/>
  <c r="T24" i="78"/>
  <c r="S24" i="78"/>
  <c r="R24" i="78"/>
  <c r="Q24" i="78"/>
  <c r="P24" i="78"/>
  <c r="O24" i="78"/>
  <c r="N24" i="78"/>
  <c r="M24" i="78"/>
  <c r="L24" i="78"/>
  <c r="K24" i="78"/>
  <c r="J24" i="78"/>
  <c r="I24" i="78"/>
  <c r="H24" i="78"/>
  <c r="G24" i="78"/>
  <c r="F24" i="78"/>
  <c r="E24" i="78"/>
  <c r="D24" i="78"/>
  <c r="C24" i="78"/>
  <c r="E23" i="78"/>
  <c r="D23" i="78"/>
  <c r="C23" i="78"/>
  <c r="E22" i="78"/>
  <c r="D22" i="78"/>
  <c r="C22" i="78"/>
  <c r="W21" i="78"/>
  <c r="V21" i="78"/>
  <c r="U21" i="78"/>
  <c r="T21" i="78"/>
  <c r="S21" i="78"/>
  <c r="R21" i="78"/>
  <c r="Q21" i="78"/>
  <c r="P21" i="78"/>
  <c r="O21" i="78"/>
  <c r="N21" i="78"/>
  <c r="M21" i="78"/>
  <c r="L21" i="78"/>
  <c r="K21" i="78"/>
  <c r="J21" i="78"/>
  <c r="I21" i="78"/>
  <c r="H21" i="78"/>
  <c r="G21" i="78"/>
  <c r="F21" i="78"/>
  <c r="E21" i="78"/>
  <c r="D21" i="78"/>
  <c r="C21" i="78"/>
  <c r="E20" i="78"/>
  <c r="D20" i="78"/>
  <c r="C20" i="78"/>
  <c r="E19" i="78"/>
  <c r="D19" i="78"/>
  <c r="C19" i="78"/>
  <c r="W18" i="78"/>
  <c r="V18" i="78"/>
  <c r="U18" i="78"/>
  <c r="T18" i="78"/>
  <c r="S18" i="78"/>
  <c r="R18" i="78"/>
  <c r="Q18" i="78"/>
  <c r="P18" i="78"/>
  <c r="O18" i="78"/>
  <c r="N18" i="78"/>
  <c r="M18" i="78"/>
  <c r="L18" i="78"/>
  <c r="K18" i="78"/>
  <c r="J18" i="78"/>
  <c r="I18" i="78"/>
  <c r="H18" i="78"/>
  <c r="G18" i="78"/>
  <c r="F18" i="78"/>
  <c r="E18" i="78"/>
  <c r="D18" i="78"/>
  <c r="C18" i="78"/>
  <c r="E17" i="78"/>
  <c r="D17" i="78"/>
  <c r="C17" i="78"/>
  <c r="E16" i="78"/>
  <c r="D16" i="78"/>
  <c r="C16" i="78"/>
  <c r="V15" i="78"/>
  <c r="U15" i="78"/>
  <c r="T15" i="78"/>
  <c r="S15" i="78"/>
  <c r="R15" i="78"/>
  <c r="Q15" i="78"/>
  <c r="P15" i="78"/>
  <c r="O15" i="78"/>
  <c r="N15" i="78"/>
  <c r="M15" i="78"/>
  <c r="L15" i="78"/>
  <c r="K15" i="78"/>
  <c r="J15" i="78"/>
  <c r="I15" i="78"/>
  <c r="H15" i="78"/>
  <c r="G15" i="78"/>
  <c r="F15" i="78"/>
  <c r="E15" i="78"/>
  <c r="D15" i="78"/>
  <c r="C15" i="78"/>
  <c r="E14" i="78"/>
  <c r="D14" i="78"/>
  <c r="C14" i="78"/>
  <c r="E13" i="78"/>
  <c r="D13" i="78"/>
  <c r="C13" i="78"/>
  <c r="W12" i="78"/>
  <c r="V12" i="78"/>
  <c r="U12" i="78"/>
  <c r="T12" i="78"/>
  <c r="S12" i="78"/>
  <c r="R12" i="78"/>
  <c r="Q12" i="78"/>
  <c r="P12" i="78"/>
  <c r="O12" i="78"/>
  <c r="N12" i="78"/>
  <c r="M12" i="78"/>
  <c r="L12" i="78"/>
  <c r="K12" i="78"/>
  <c r="J12" i="78"/>
  <c r="I12" i="78"/>
  <c r="H12" i="78"/>
  <c r="G12" i="78"/>
  <c r="F12" i="78"/>
  <c r="E12" i="78"/>
  <c r="D12" i="78"/>
  <c r="C12" i="78"/>
  <c r="V10" i="78"/>
  <c r="U10" i="78"/>
  <c r="T10" i="78"/>
  <c r="S10" i="78"/>
  <c r="R10" i="78"/>
  <c r="Q10" i="78"/>
  <c r="P10" i="78"/>
  <c r="O10" i="78"/>
  <c r="N10" i="78"/>
  <c r="M10" i="78"/>
  <c r="L10" i="78"/>
  <c r="K10" i="78"/>
  <c r="J10" i="78"/>
  <c r="I10" i="78"/>
  <c r="H10" i="78"/>
  <c r="G10" i="78"/>
  <c r="F10" i="78"/>
  <c r="E10" i="78"/>
  <c r="D10" i="78"/>
  <c r="C10" i="78"/>
  <c r="W9" i="78"/>
  <c r="V9" i="78"/>
  <c r="U9" i="78"/>
  <c r="T9" i="78"/>
  <c r="S9" i="78"/>
  <c r="R9" i="78"/>
  <c r="Q9" i="78"/>
  <c r="P9" i="78"/>
  <c r="O9" i="78"/>
  <c r="N9" i="78"/>
  <c r="M9" i="78"/>
  <c r="L9" i="78"/>
  <c r="K9" i="78"/>
  <c r="J9" i="78"/>
  <c r="I9" i="78"/>
  <c r="H9" i="78"/>
  <c r="G9" i="78"/>
  <c r="F9" i="78"/>
  <c r="E9" i="78"/>
  <c r="D9" i="78"/>
  <c r="C9" i="78"/>
  <c r="W8" i="78"/>
  <c r="V8" i="78"/>
  <c r="U8" i="78"/>
  <c r="T8" i="78"/>
  <c r="S8" i="78"/>
  <c r="R8" i="78"/>
  <c r="Q8" i="78"/>
  <c r="P8" i="78"/>
  <c r="O8" i="78"/>
  <c r="N8" i="78"/>
  <c r="M8" i="78"/>
  <c r="L8" i="78"/>
  <c r="K8" i="78"/>
  <c r="J8" i="78"/>
  <c r="I8" i="78"/>
  <c r="H8" i="78"/>
  <c r="G8" i="78"/>
  <c r="F8" i="78"/>
  <c r="E8" i="78"/>
  <c r="D8" i="78"/>
  <c r="C8" i="78"/>
  <c r="G13" i="10"/>
  <c r="F13" i="10"/>
  <c r="E13" i="10"/>
  <c r="D13" i="10"/>
  <c r="C13" i="10"/>
  <c r="B13" i="10"/>
  <c r="G11" i="10"/>
  <c r="F11" i="10"/>
  <c r="E11" i="10"/>
  <c r="D11" i="10"/>
  <c r="C11" i="10"/>
  <c r="B11" i="10"/>
  <c r="G10" i="10"/>
  <c r="F10" i="10"/>
  <c r="E10" i="10"/>
  <c r="D10" i="10"/>
  <c r="C10" i="10"/>
  <c r="B10" i="10"/>
  <c r="G9" i="10"/>
  <c r="F9" i="10"/>
  <c r="E9" i="10"/>
  <c r="D9" i="10"/>
  <c r="C9" i="10"/>
  <c r="B9" i="10"/>
  <c r="G8" i="10"/>
  <c r="F8" i="10"/>
  <c r="E8" i="10"/>
  <c r="D8" i="10"/>
  <c r="C8" i="10"/>
  <c r="B8" i="10"/>
  <c r="G7" i="10"/>
  <c r="G12" i="10" s="1"/>
  <c r="G14" i="10" s="1"/>
  <c r="F7" i="10"/>
  <c r="F12" i="10" s="1"/>
  <c r="F14" i="10" s="1"/>
  <c r="E7" i="10"/>
  <c r="E12" i="10" s="1"/>
  <c r="E14" i="10" s="1"/>
  <c r="D7" i="10"/>
  <c r="D12" i="10" s="1"/>
  <c r="D14" i="10" s="1"/>
  <c r="C7" i="10"/>
  <c r="C12" i="10" s="1"/>
  <c r="C14" i="10" s="1"/>
  <c r="B7" i="10"/>
  <c r="B12" i="10" s="1"/>
  <c r="B14" i="10" s="1"/>
  <c r="E34" i="9"/>
  <c r="E8" i="9"/>
  <c r="L30" i="7"/>
  <c r="K30" i="7"/>
  <c r="I30" i="7"/>
  <c r="L29" i="7"/>
  <c r="L28" i="7"/>
  <c r="J28" i="7"/>
  <c r="L27" i="7"/>
  <c r="J27" i="7"/>
  <c r="L26" i="7"/>
  <c r="J26" i="7"/>
  <c r="L25" i="7"/>
  <c r="J25" i="7"/>
  <c r="L24" i="7"/>
  <c r="J24" i="7"/>
  <c r="I14" i="7"/>
  <c r="F14" i="7"/>
  <c r="C14" i="7"/>
  <c r="I13" i="7"/>
  <c r="F13" i="7"/>
  <c r="C13" i="7"/>
  <c r="I12" i="7"/>
  <c r="F12" i="7"/>
  <c r="C12" i="7"/>
  <c r="I11" i="7"/>
  <c r="F11" i="7"/>
  <c r="C11" i="7"/>
  <c r="I10" i="7"/>
  <c r="F10" i="7"/>
  <c r="C10" i="7"/>
  <c r="I9" i="7"/>
  <c r="F9" i="7"/>
  <c r="C9" i="7"/>
  <c r="K7" i="7"/>
  <c r="J7" i="7"/>
  <c r="I7" i="7"/>
  <c r="H7" i="7"/>
  <c r="G7" i="7"/>
  <c r="F7" i="7"/>
  <c r="E7" i="7"/>
  <c r="D7" i="7"/>
  <c r="C7" i="7"/>
  <c r="N10" i="6"/>
  <c r="N9" i="6"/>
  <c r="N7" i="6"/>
  <c r="M7" i="6"/>
  <c r="L7" i="6"/>
  <c r="J7" i="6"/>
  <c r="N10" i="5"/>
  <c r="N9" i="5"/>
  <c r="N7" i="5"/>
  <c r="M7" i="5"/>
  <c r="L7" i="5"/>
  <c r="J7" i="5"/>
  <c r="G7" i="5"/>
  <c r="N10" i="4"/>
  <c r="N9" i="4"/>
  <c r="N7" i="4"/>
  <c r="M7" i="4"/>
  <c r="L7" i="4"/>
  <c r="J7" i="4"/>
  <c r="G7" i="4"/>
  <c r="Q10" i="2"/>
  <c r="O10" i="2"/>
  <c r="L10" i="2"/>
  <c r="J10" i="2"/>
  <c r="G10" i="2"/>
  <c r="E10" i="2"/>
  <c r="Q9" i="2"/>
  <c r="O9" i="2"/>
  <c r="L9" i="2"/>
  <c r="J9" i="2"/>
  <c r="G9" i="2"/>
  <c r="E9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I8" i="110"/>
  <c r="E8" i="110"/>
  <c r="I7" i="110"/>
  <c r="E7" i="110"/>
  <c r="L6" i="110"/>
  <c r="K6" i="110"/>
  <c r="J6" i="110"/>
  <c r="I6" i="110"/>
  <c r="H6" i="110"/>
  <c r="G6" i="110"/>
  <c r="F6" i="110"/>
  <c r="E6" i="110"/>
  <c r="I8" i="106"/>
  <c r="E8" i="106"/>
  <c r="I7" i="106"/>
  <c r="E7" i="106"/>
  <c r="L6" i="106"/>
  <c r="K6" i="106"/>
  <c r="J6" i="106"/>
  <c r="I6" i="106"/>
  <c r="H6" i="106"/>
  <c r="G6" i="106"/>
  <c r="F6" i="106"/>
  <c r="E6" i="106"/>
  <c r="I8" i="107"/>
  <c r="E8" i="107"/>
  <c r="I7" i="107"/>
  <c r="E7" i="107"/>
  <c r="L6" i="107"/>
  <c r="K6" i="107"/>
  <c r="J6" i="107"/>
  <c r="I6" i="107"/>
  <c r="H6" i="107"/>
  <c r="G6" i="107"/>
  <c r="F6" i="107"/>
  <c r="E6" i="107"/>
  <c r="I8" i="108"/>
  <c r="E8" i="108"/>
  <c r="I7" i="108"/>
  <c r="E7" i="108"/>
  <c r="L6" i="108"/>
  <c r="K6" i="108"/>
  <c r="J6" i="108"/>
  <c r="I6" i="108"/>
  <c r="H6" i="108"/>
  <c r="G6" i="108"/>
  <c r="F6" i="108"/>
  <c r="E6" i="108"/>
  <c r="I8" i="109"/>
  <c r="E8" i="109"/>
  <c r="I7" i="109"/>
  <c r="E7" i="109"/>
  <c r="L6" i="109"/>
  <c r="K6" i="109"/>
  <c r="J6" i="109"/>
  <c r="I6" i="109"/>
  <c r="H6" i="109"/>
  <c r="G6" i="109"/>
  <c r="F6" i="109"/>
  <c r="E6" i="109"/>
  <c r="I8" i="105"/>
  <c r="E8" i="105"/>
  <c r="I7" i="105"/>
  <c r="E7" i="105"/>
  <c r="L6" i="105"/>
  <c r="K6" i="105"/>
  <c r="J6" i="105"/>
  <c r="I6" i="105"/>
  <c r="H6" i="105"/>
  <c r="G6" i="105"/>
  <c r="F6" i="105"/>
  <c r="E6" i="105"/>
  <c r="I8" i="104"/>
  <c r="E8" i="104"/>
  <c r="I7" i="104"/>
  <c r="E7" i="104"/>
  <c r="L6" i="104"/>
  <c r="K6" i="104"/>
  <c r="J6" i="104"/>
  <c r="I6" i="104"/>
  <c r="H6" i="104"/>
  <c r="G6" i="104"/>
  <c r="F6" i="104"/>
  <c r="E6" i="104"/>
  <c r="B44" i="94"/>
  <c r="B43" i="94"/>
  <c r="B42" i="94"/>
  <c r="F41" i="94"/>
  <c r="B40" i="94"/>
  <c r="F39" i="94"/>
  <c r="C38" i="94"/>
  <c r="B38" i="94"/>
  <c r="C37" i="94"/>
  <c r="B37" i="94"/>
  <c r="C36" i="94"/>
  <c r="B36" i="94"/>
  <c r="C35" i="94"/>
  <c r="B35" i="94"/>
  <c r="C34" i="94"/>
  <c r="B34" i="94"/>
  <c r="C33" i="94"/>
  <c r="B33" i="94"/>
  <c r="F32" i="94"/>
  <c r="E32" i="94"/>
  <c r="D32" i="94"/>
  <c r="C32" i="94"/>
  <c r="B32" i="94"/>
  <c r="C31" i="94"/>
  <c r="B31" i="94"/>
  <c r="C30" i="94"/>
  <c r="B30" i="94"/>
  <c r="C29" i="94"/>
  <c r="B29" i="94"/>
  <c r="C28" i="94"/>
  <c r="B28" i="94"/>
  <c r="C27" i="94"/>
  <c r="B27" i="94"/>
  <c r="C26" i="94"/>
  <c r="B26" i="94"/>
  <c r="F25" i="94"/>
  <c r="E25" i="94"/>
  <c r="D25" i="94"/>
  <c r="C25" i="94"/>
  <c r="B25" i="94"/>
  <c r="F23" i="94"/>
  <c r="E23" i="94"/>
  <c r="D23" i="94"/>
  <c r="C23" i="94"/>
  <c r="B23" i="94"/>
  <c r="B12" i="94"/>
  <c r="B11" i="94"/>
  <c r="C10" i="94"/>
  <c r="B10" i="94"/>
  <c r="C9" i="94"/>
  <c r="B9" i="94"/>
  <c r="F7" i="94"/>
  <c r="E7" i="94"/>
  <c r="D7" i="94"/>
  <c r="C7" i="94"/>
  <c r="B7" i="94"/>
  <c r="I22" i="1"/>
  <c r="H22" i="1"/>
  <c r="G22" i="1"/>
  <c r="E22" i="1"/>
  <c r="D22" i="1"/>
  <c r="C22" i="1"/>
</calcChain>
</file>

<file path=xl/sharedStrings.xml><?xml version="1.0" encoding="utf-8"?>
<sst xmlns="http://schemas.openxmlformats.org/spreadsheetml/2006/main" count="2739" uniqueCount="530">
  <si>
    <t>Tipo de institución</t>
  </si>
  <si>
    <t>Sector de Gestión</t>
  </si>
  <si>
    <t>Total</t>
  </si>
  <si>
    <t>Universidades</t>
  </si>
  <si>
    <t>Institutos universitarios</t>
  </si>
  <si>
    <t xml:space="preserve">Total </t>
  </si>
  <si>
    <t>Estatal</t>
  </si>
  <si>
    <t>Privado</t>
  </si>
  <si>
    <t>Extranjera</t>
  </si>
  <si>
    <t>-</t>
  </si>
  <si>
    <t>Internacional</t>
  </si>
  <si>
    <r>
      <t>Fuente:</t>
    </r>
    <r>
      <rPr>
        <sz val="9"/>
        <rFont val="Arial"/>
        <family val="2"/>
      </rPr>
      <t xml:space="preserve"> Departamento de Información Universitaria - SPU</t>
    </r>
  </si>
  <si>
    <t>Estudiantes</t>
  </si>
  <si>
    <t>Nuevos Inscriptos</t>
  </si>
  <si>
    <t>Egresados</t>
  </si>
  <si>
    <t>Mujeres</t>
  </si>
  <si>
    <t>%</t>
  </si>
  <si>
    <t>Varones</t>
  </si>
  <si>
    <t>Rama</t>
  </si>
  <si>
    <t>Privada</t>
  </si>
  <si>
    <t>Ciencias Aplicadas</t>
  </si>
  <si>
    <t>Ciencias Básicas</t>
  </si>
  <si>
    <t>Ciencias de la Salud</t>
  </si>
  <si>
    <t>Ciencias Humanas</t>
  </si>
  <si>
    <t>Ciencias Sociales</t>
  </si>
  <si>
    <r>
      <t xml:space="preserve">Sin Rama </t>
    </r>
    <r>
      <rPr>
        <vertAlign val="superscript"/>
        <sz val="9"/>
        <rFont val="Arial"/>
        <family val="2"/>
      </rPr>
      <t>(1)</t>
    </r>
  </si>
  <si>
    <r>
      <t>Nota:</t>
    </r>
    <r>
      <rPr>
        <sz val="9"/>
        <rFont val="Arial"/>
        <family val="2"/>
      </rPr>
      <t xml:space="preserve"> (1) Ofertas Académicas que por sus características pueden ser clasificadas en distintas ramas de estudio</t>
    </r>
  </si>
  <si>
    <t>Arquitectura y Diseño</t>
  </si>
  <si>
    <t>Astronomía</t>
  </si>
  <si>
    <t>Bioquímica y Farmacia</t>
  </si>
  <si>
    <t>Ciencias Agropecuarias</t>
  </si>
  <si>
    <t>Ciencias del Suelo</t>
  </si>
  <si>
    <t>Estadística</t>
  </si>
  <si>
    <t>Industrias</t>
  </si>
  <si>
    <t>Informática</t>
  </si>
  <si>
    <t>Meteorología</t>
  </si>
  <si>
    <t>Otras Ciencias Aplicadas</t>
  </si>
  <si>
    <t>Biología</t>
  </si>
  <si>
    <t>Física</t>
  </si>
  <si>
    <t>Matemática</t>
  </si>
  <si>
    <t>Química</t>
  </si>
  <si>
    <t>Medicina</t>
  </si>
  <si>
    <t>Odontología</t>
  </si>
  <si>
    <t>Paramédicas y Auxiliares de la Medicina</t>
  </si>
  <si>
    <t>Salud Pública</t>
  </si>
  <si>
    <t>Sanidad</t>
  </si>
  <si>
    <t>Veterinaria</t>
  </si>
  <si>
    <t>Arqueología</t>
  </si>
  <si>
    <t>Artes</t>
  </si>
  <si>
    <t>Educación</t>
  </si>
  <si>
    <t>Filosofía</t>
  </si>
  <si>
    <t>Historia</t>
  </si>
  <si>
    <t>Letras e Idiomas</t>
  </si>
  <si>
    <t>Psicología</t>
  </si>
  <si>
    <t>Teología</t>
  </si>
  <si>
    <t>Ciencias Políticas, Relaciones Internacionales y Diplomacia</t>
  </si>
  <si>
    <t>Demografía y Geografía</t>
  </si>
  <si>
    <t>Derecho</t>
  </si>
  <si>
    <t>Economía y Administración</t>
  </si>
  <si>
    <t>Relaciones Institucionales y Humanas</t>
  </si>
  <si>
    <t>Sociología, Antropología y Servicio Social</t>
  </si>
  <si>
    <t>Otras Ciencias Sociales</t>
  </si>
  <si>
    <t>Notas:</t>
  </si>
  <si>
    <t>(1) Según la Tabla de Clasificación usada habitualmente por este Departamento y que figura en ANEXO, esta disciplina Ingeniería no incluye las áreas de Ingeniería Industrial y Tecnología de Alimentos (comprendidas en la Disciplina Industrias) ni los títulos de Ingeniería de las áreas de Computación, Informática y Sistemas (comprendidas en la Disciplina Informática). Ver el cuadro 1.1.8 sobre terminales de ingeniería según CONFEDI.</t>
  </si>
  <si>
    <t>(2) Ofertas Académicas que por sus características pueden ser clasificadas en distintas ramas de estudio</t>
  </si>
  <si>
    <t>(3) Ofertas Académicas que por sus características pueden ser clasificadas en distintas disciplinas de estudio</t>
  </si>
  <si>
    <t>Terminal</t>
  </si>
  <si>
    <t>EST</t>
  </si>
  <si>
    <t>NI</t>
  </si>
  <si>
    <t>RE</t>
  </si>
  <si>
    <t>EGRE</t>
  </si>
  <si>
    <t>Total 21 Terminales</t>
  </si>
  <si>
    <t>Total Terminales Ingeniería</t>
  </si>
  <si>
    <t>Aeronáutica</t>
  </si>
  <si>
    <t>Agrimensura</t>
  </si>
  <si>
    <t>Alimentos</t>
  </si>
  <si>
    <t>Ambiental</t>
  </si>
  <si>
    <t>Biomédica</t>
  </si>
  <si>
    <t>Ciclo Básico</t>
  </si>
  <si>
    <t>Civil</t>
  </si>
  <si>
    <t>Computación</t>
  </si>
  <si>
    <t>Electromecánica</t>
  </si>
  <si>
    <t>Electrónica</t>
  </si>
  <si>
    <t>Hidráulica</t>
  </si>
  <si>
    <t>Industrial</t>
  </si>
  <si>
    <t>Informática/Sistemas</t>
  </si>
  <si>
    <t>Materiales</t>
  </si>
  <si>
    <t>Mecánica</t>
  </si>
  <si>
    <t>Metalúrgica</t>
  </si>
  <si>
    <t>Minas</t>
  </si>
  <si>
    <t>No Unificada</t>
  </si>
  <si>
    <t>Nuclear</t>
  </si>
  <si>
    <t>Petróleo</t>
  </si>
  <si>
    <t>Telecomunicaciones</t>
  </si>
  <si>
    <t>Total Terminales Agropecuarias</t>
  </si>
  <si>
    <t>Agronómica</t>
  </si>
  <si>
    <t>Forestal</t>
  </si>
  <si>
    <t>Recursos Naturales</t>
  </si>
  <si>
    <t>Zootecnista</t>
  </si>
  <si>
    <t>Sector de gestión</t>
  </si>
  <si>
    <t>Extranjero</t>
  </si>
  <si>
    <t>Tipo de título</t>
  </si>
  <si>
    <t>Tipo Institución</t>
  </si>
  <si>
    <t xml:space="preserve">Doctorado                               </t>
  </si>
  <si>
    <t xml:space="preserve">Instituto Universitario                           </t>
  </si>
  <si>
    <t xml:space="preserve">Universidad                                       </t>
  </si>
  <si>
    <t xml:space="preserve">Maestría                                </t>
  </si>
  <si>
    <t xml:space="preserve">Especialidad                            </t>
  </si>
  <si>
    <t>Tipo de Institución</t>
  </si>
  <si>
    <t>Instituto Universitario</t>
  </si>
  <si>
    <t>Maestría</t>
  </si>
  <si>
    <t>Especialidad</t>
  </si>
  <si>
    <t>ESTUDIANTES</t>
  </si>
  <si>
    <t xml:space="preserve">Doctorado </t>
  </si>
  <si>
    <t>EGRESADOS</t>
  </si>
  <si>
    <t>Doctorado</t>
  </si>
  <si>
    <r>
      <t>Sin Rama</t>
    </r>
    <r>
      <rPr>
        <vertAlign val="superscript"/>
        <sz val="9"/>
        <rFont val="Arial"/>
        <family val="2"/>
      </rPr>
      <t xml:space="preserve"> (1)</t>
    </r>
  </si>
  <si>
    <r>
      <t>Nota:</t>
    </r>
    <r>
      <rPr>
        <sz val="10"/>
        <rFont val="Arial"/>
        <family val="2"/>
      </rPr>
      <t xml:space="preserve"> (1) Ofertas Académicas que por sus características pueden ser clasificadas en distintas ramas de estudio</t>
    </r>
  </si>
  <si>
    <t>Región CPRES</t>
  </si>
  <si>
    <t>Región Bonaerense</t>
  </si>
  <si>
    <t>Región Metropolitana</t>
  </si>
  <si>
    <t>Región Noreste</t>
  </si>
  <si>
    <t>Región Noroeste</t>
  </si>
  <si>
    <t>Región Sur</t>
  </si>
  <si>
    <t xml:space="preserve"> </t>
  </si>
  <si>
    <r>
      <t>2001</t>
    </r>
    <r>
      <rPr>
        <vertAlign val="superscript"/>
        <sz val="10"/>
        <rFont val="Arial"/>
        <family val="2"/>
      </rPr>
      <t>(1)</t>
    </r>
  </si>
  <si>
    <r>
      <t xml:space="preserve">Tasa Neta Universitaria </t>
    </r>
    <r>
      <rPr>
        <vertAlign val="superscript"/>
        <sz val="10"/>
        <rFont val="Arial"/>
        <family val="2"/>
      </rPr>
      <t>(3)</t>
    </r>
  </si>
  <si>
    <r>
      <t xml:space="preserve">Tasa Bruta Universitaria </t>
    </r>
    <r>
      <rPr>
        <vertAlign val="superscript"/>
        <sz val="10"/>
        <rFont val="Arial"/>
        <family val="2"/>
      </rPr>
      <t>(3)</t>
    </r>
  </si>
  <si>
    <r>
      <t xml:space="preserve">Tasa Bruta de Educación Superior </t>
    </r>
    <r>
      <rPr>
        <vertAlign val="superscript"/>
        <sz val="10"/>
        <rFont val="Arial"/>
        <family val="2"/>
      </rPr>
      <t>(3) (4)</t>
    </r>
  </si>
  <si>
    <t>Gestión Privada</t>
  </si>
  <si>
    <t>Gestión Estatal</t>
  </si>
  <si>
    <r>
      <t>Nota:</t>
    </r>
    <r>
      <rPr>
        <sz val="9"/>
        <rFont val="Arial"/>
        <family val="2"/>
      </rPr>
      <t xml:space="preserve"> (1) Según CONFEDI (Consejo Federal de Decanos de Ingeniería) se acordó declarar de interés público 21 terminales de la disciplina: Aeronáutica, Agrimensura, Alimentos, Ambiental, Biomédica o Bioingeniería, Civil, Computación, Eléctrica, Electromecánica, Electrónica, Hidráulica, Industrial, Informática o Sistemas, Materiales, Mecánica, Metalúrgica, Minas, Nuclear, Petróleo, Química y Telecomunicaciones. </t>
    </r>
  </si>
  <si>
    <t>Eléctrica</t>
  </si>
  <si>
    <r>
      <t xml:space="preserve">Nota: </t>
    </r>
    <r>
      <rPr>
        <sz val="9"/>
        <rFont val="Arial"/>
        <family val="2"/>
      </rPr>
      <t xml:space="preserve">(1) Según CONFEDI (Consejo Federal de Decanos de Ingeniería) se acordó declarar de interés público 21 terminales de la disciplina: Aeronáutica, Agrimensura, Alimentos, Ambiental, Biomédica o Bioingeniería, Civil, Computación, Eléctrica, Electromecánica, Electrónica, Hidráulica, Industrial, Informática o Sistemas, Materiales, Mecánica, Metalúrgica, Minas, Nuclear, Petróleo, Química y Telecomunicaciones. </t>
    </r>
  </si>
  <si>
    <t>Rango utilizado por OCDE.       Población 20-24</t>
  </si>
  <si>
    <r>
      <t>2010</t>
    </r>
    <r>
      <rPr>
        <b/>
        <vertAlign val="superscript"/>
        <sz val="10"/>
        <rFont val="Arial"/>
        <family val="2"/>
      </rPr>
      <t>(1)</t>
    </r>
  </si>
  <si>
    <t>(1) Datos del Censo de Población INDEC 2001 y 2010 respectivamente.</t>
  </si>
  <si>
    <t xml:space="preserve">(3) Para el cálculo de la tasa las universidades que no declararon datos por edad (Cuadro 2.1.5 y 2.2.5) se estimaron con la distribución por grupos según el total de las universidades por gestión. </t>
  </si>
  <si>
    <r>
      <t xml:space="preserve">Fuente: </t>
    </r>
    <r>
      <rPr>
        <sz val="9"/>
        <rFont val="Arial"/>
        <family val="2"/>
      </rPr>
      <t>Departamento de Información Universitaria-SPU</t>
    </r>
  </si>
  <si>
    <t>Rango utilizado en Argentina Población 18-24</t>
  </si>
  <si>
    <r>
      <t>Tasa Bruta Universitaria</t>
    </r>
    <r>
      <rPr>
        <vertAlign val="superscript"/>
        <sz val="10"/>
        <rFont val="Arial"/>
        <family val="2"/>
      </rPr>
      <t xml:space="preserve"> (3)</t>
    </r>
  </si>
  <si>
    <t>(4) Los datos correspondientes a la cantidad de estudiantes de la Educación Superior No Universitaria, fueron suministrados por la Dirección Nacional de Información y Evaluación de la Calidad Educativa.</t>
  </si>
  <si>
    <t>CA</t>
  </si>
  <si>
    <t>est</t>
  </si>
  <si>
    <t>egre</t>
  </si>
  <si>
    <t>total</t>
  </si>
  <si>
    <t>sin rama</t>
  </si>
  <si>
    <t>NUEVOS INSCRIPTOS</t>
  </si>
  <si>
    <t xml:space="preserve">Región Bonaerense                                 </t>
  </si>
  <si>
    <t>Sin Rama</t>
  </si>
  <si>
    <t xml:space="preserve">Privado                                           </t>
  </si>
  <si>
    <t xml:space="preserve">Región Metropolitana                              </t>
  </si>
  <si>
    <t xml:space="preserve">Región Noreste                                    </t>
  </si>
  <si>
    <t xml:space="preserve">Región Noroeste                                   </t>
  </si>
  <si>
    <t xml:space="preserve">Región Sur                                        </t>
  </si>
  <si>
    <t>Total Estatal</t>
  </si>
  <si>
    <t>Total Privado</t>
  </si>
  <si>
    <t xml:space="preserve">Estatal                                   </t>
  </si>
  <si>
    <t>Total Rama</t>
  </si>
  <si>
    <t>Región y régimen</t>
  </si>
  <si>
    <t>Año</t>
  </si>
  <si>
    <t>Reinscriptos</t>
  </si>
  <si>
    <t>Arturo Jauretche</t>
  </si>
  <si>
    <t>Avellaneda</t>
  </si>
  <si>
    <t>Catamarca</t>
  </si>
  <si>
    <t>Centro de la PBA</t>
  </si>
  <si>
    <t>Chaco Austral</t>
  </si>
  <si>
    <t>Chilecito</t>
  </si>
  <si>
    <t>Comahue</t>
  </si>
  <si>
    <t>Córdoba</t>
  </si>
  <si>
    <t>Cuyo</t>
  </si>
  <si>
    <t>Formosa</t>
  </si>
  <si>
    <t>Gral. Sarmiento</t>
  </si>
  <si>
    <t>Jujuy</t>
  </si>
  <si>
    <t>La Matanza</t>
  </si>
  <si>
    <t>La Pampa</t>
  </si>
  <si>
    <t>La Plata</t>
  </si>
  <si>
    <t>Lanús</t>
  </si>
  <si>
    <t>Litoral</t>
  </si>
  <si>
    <t>Lomas de Zamora</t>
  </si>
  <si>
    <t>Luján</t>
  </si>
  <si>
    <t>Mar del Plata</t>
  </si>
  <si>
    <t>Misiones</t>
  </si>
  <si>
    <t>Moreno</t>
  </si>
  <si>
    <t>Nordeste</t>
  </si>
  <si>
    <t>Noroeste de la PBA</t>
  </si>
  <si>
    <t>Patagonia Austral</t>
  </si>
  <si>
    <t>Quilmes</t>
  </si>
  <si>
    <t>Río Negro</t>
  </si>
  <si>
    <t>Rosario</t>
  </si>
  <si>
    <t>Salta</t>
  </si>
  <si>
    <t>San Juan</t>
  </si>
  <si>
    <t>San Luis</t>
  </si>
  <si>
    <t>San Martín</t>
  </si>
  <si>
    <t>Santiago del Estero</t>
  </si>
  <si>
    <t>Sur</t>
  </si>
  <si>
    <t>Tierra del Fuego</t>
  </si>
  <si>
    <t>Tres de Febrero</t>
  </si>
  <si>
    <t>Tucumán</t>
  </si>
  <si>
    <t>Villa María</t>
  </si>
  <si>
    <t>Villa Mercedes</t>
  </si>
  <si>
    <t xml:space="preserve">Grado               </t>
  </si>
  <si>
    <t xml:space="preserve">Posgrado            </t>
  </si>
  <si>
    <t xml:space="preserve">Pregrado            </t>
  </si>
  <si>
    <t xml:space="preserve">Extranjero                                        </t>
  </si>
  <si>
    <t xml:space="preserve">Internacional                                     </t>
  </si>
  <si>
    <t>Pregrado y Grado</t>
  </si>
  <si>
    <t>Sector de Gestión y Rama</t>
  </si>
  <si>
    <t>Posgrado</t>
  </si>
  <si>
    <t>Cantidad de instituciones</t>
  </si>
  <si>
    <t>Cantidad de ofertas</t>
  </si>
  <si>
    <t>Cantidad de estudiantes</t>
  </si>
  <si>
    <t>Pregrado</t>
  </si>
  <si>
    <t>Grado</t>
  </si>
  <si>
    <t>Provincia de Buenos Aires</t>
  </si>
  <si>
    <t>Privadas</t>
  </si>
  <si>
    <t>Abierta Interamericana</t>
  </si>
  <si>
    <t>Atlántida Argentina</t>
  </si>
  <si>
    <t>Austral</t>
  </si>
  <si>
    <t>CAECE</t>
  </si>
  <si>
    <t>Católica de La Plata</t>
  </si>
  <si>
    <t>Este</t>
  </si>
  <si>
    <t>Notarial Argentina</t>
  </si>
  <si>
    <t>Salvador</t>
  </si>
  <si>
    <t xml:space="preserve"> Cantidad de Instituciones</t>
  </si>
  <si>
    <t>Morón</t>
  </si>
  <si>
    <t>San Andrés</t>
  </si>
  <si>
    <t>San Isidro</t>
  </si>
  <si>
    <t>Católica de Santiago del Estero</t>
  </si>
  <si>
    <t>Escuela Argentina de Negocios</t>
  </si>
  <si>
    <t>Gendarmería</t>
  </si>
  <si>
    <t>José C. Paz</t>
  </si>
  <si>
    <t>Oeste</t>
  </si>
  <si>
    <t>Seguridad Marítima</t>
  </si>
  <si>
    <t>CABA</t>
  </si>
  <si>
    <t>Argentina de la Empresa</t>
  </si>
  <si>
    <t>Argentina John F. Kennedy</t>
  </si>
  <si>
    <t>Belgrano</t>
  </si>
  <si>
    <t>Bologna</t>
  </si>
  <si>
    <t>Católica Argentina</t>
  </si>
  <si>
    <t>CEMA</t>
  </si>
  <si>
    <t>CEMIC</t>
  </si>
  <si>
    <t>Cine</t>
  </si>
  <si>
    <t>Cs de la Salud de la Fundación Barceló</t>
  </si>
  <si>
    <t>Escuela de Medicina del Hospital Italiano</t>
  </si>
  <si>
    <t>ESEADE</t>
  </si>
  <si>
    <t>Favaloro</t>
  </si>
  <si>
    <t>FLACSO</t>
  </si>
  <si>
    <t>Flores</t>
  </si>
  <si>
    <t>ISALUD</t>
  </si>
  <si>
    <t>ISEDET</t>
  </si>
  <si>
    <t>ITBA</t>
  </si>
  <si>
    <t>Maimónides</t>
  </si>
  <si>
    <t>Marina Mercante</t>
  </si>
  <si>
    <t>Museo Social Argentino</t>
  </si>
  <si>
    <t>Palermo</t>
  </si>
  <si>
    <t>Policía Federal Argentina</t>
  </si>
  <si>
    <t>La Rioja</t>
  </si>
  <si>
    <t>Mendoza</t>
  </si>
  <si>
    <t xml:space="preserve">Total Privado </t>
  </si>
  <si>
    <t>Provincia de Córdoba</t>
  </si>
  <si>
    <t>Provincia de La Rioja</t>
  </si>
  <si>
    <t>Provincia de Mendoza</t>
  </si>
  <si>
    <t>Provincia de San Juan</t>
  </si>
  <si>
    <t>Provincia de San Luis</t>
  </si>
  <si>
    <t>Católica de Cuyo</t>
  </si>
  <si>
    <t>Champagnat</t>
  </si>
  <si>
    <t>Congreso</t>
  </si>
  <si>
    <t>Juan Agustín Maza</t>
  </si>
  <si>
    <t>Católica de Córdoba</t>
  </si>
  <si>
    <t>Aconcagua</t>
  </si>
  <si>
    <t>Provincia de Entre Ríos</t>
  </si>
  <si>
    <t>Provincia de Santa Fe</t>
  </si>
  <si>
    <t>Autónoma de Entre Ríos</t>
  </si>
  <si>
    <t>Adventista del Plata</t>
  </si>
  <si>
    <t>Católica de Santa Fe</t>
  </si>
  <si>
    <t>Centro Educativo Latinoamericano</t>
  </si>
  <si>
    <t>Concepción del Uruguay</t>
  </si>
  <si>
    <t>Provincia de Chaco</t>
  </si>
  <si>
    <t>Provincia de Corrientes</t>
  </si>
  <si>
    <t>Provincia de Formosa</t>
  </si>
  <si>
    <t>Provincia de Misiones</t>
  </si>
  <si>
    <t>Cuenca del Plata</t>
  </si>
  <si>
    <t>Gastón Dachary</t>
  </si>
  <si>
    <t>Provincia de Catamarca</t>
  </si>
  <si>
    <t>Provincia de Jujuy</t>
  </si>
  <si>
    <t>Provincia de Salta</t>
  </si>
  <si>
    <t>Provincia de Santiago del Estero</t>
  </si>
  <si>
    <t>Provincia de Tucumán</t>
  </si>
  <si>
    <t>Católica de Salta</t>
  </si>
  <si>
    <t>Santo Tomás de Aquino</t>
  </si>
  <si>
    <t>San Pablo - T</t>
  </si>
  <si>
    <t>Provincia de Chubut</t>
  </si>
  <si>
    <t>Provincia de La Pampa</t>
  </si>
  <si>
    <t>Provincia de Neuquén</t>
  </si>
  <si>
    <t>Provincia de Santa Cruz</t>
  </si>
  <si>
    <t>Provincia de Tierra del Fuego</t>
  </si>
  <si>
    <t>UCES</t>
  </si>
  <si>
    <t>Patagonia SJB</t>
  </si>
  <si>
    <t xml:space="preserve">Nuevos Inscriptos </t>
  </si>
  <si>
    <t>Egresados %</t>
  </si>
  <si>
    <t>Reinscriptos %</t>
  </si>
  <si>
    <t>Nuevos Inscriptos %</t>
  </si>
  <si>
    <t>Estudiantes %</t>
  </si>
  <si>
    <t>Región  Bonaerense</t>
  </si>
  <si>
    <t>(Pcia. Buenos Aires)</t>
  </si>
  <si>
    <t>Total general</t>
  </si>
  <si>
    <t>Estatales</t>
  </si>
  <si>
    <t>Instituciones Región Bonaerense</t>
  </si>
  <si>
    <t>Tecnológica</t>
  </si>
  <si>
    <t>(CABA - GBA)</t>
  </si>
  <si>
    <t>Instituciones Región Metropolitana</t>
  </si>
  <si>
    <t>Región  Noreste</t>
  </si>
  <si>
    <t>(Chaco - Corrientes - Formosa - Misiones)</t>
  </si>
  <si>
    <t>Total  General</t>
  </si>
  <si>
    <t xml:space="preserve">Instituciones Región Noreste                                    </t>
  </si>
  <si>
    <t>(Catamarca - Jujuy - Salta - Santiago del Estero - Tucumán)</t>
  </si>
  <si>
    <t>Instituciones Región Noroeste</t>
  </si>
  <si>
    <t xml:space="preserve">Región  Sur </t>
  </si>
  <si>
    <t>(Chubut - La Pampa - Neuquén - Río Negro - Santa Cruz - Tierra del Fuego)</t>
  </si>
  <si>
    <t>Provincia de Río Negro</t>
  </si>
  <si>
    <t>Instituciones región Sur</t>
  </si>
  <si>
    <t>Ciencias de la Información y de la Comunicación</t>
  </si>
  <si>
    <r>
      <t>Sin Rama</t>
    </r>
    <r>
      <rPr>
        <vertAlign val="superscript"/>
        <sz val="9"/>
        <rFont val="Arial"/>
        <family val="2"/>
      </rPr>
      <t>(2)</t>
    </r>
  </si>
  <si>
    <t>estatal</t>
  </si>
  <si>
    <t>SR</t>
  </si>
  <si>
    <t>privdado</t>
  </si>
  <si>
    <t>estest</t>
  </si>
  <si>
    <t>varones</t>
  </si>
  <si>
    <t>mujeres</t>
  </si>
  <si>
    <t>estudiantes</t>
  </si>
  <si>
    <t>nuevos insc</t>
  </si>
  <si>
    <t>egresados</t>
  </si>
  <si>
    <t>privado</t>
  </si>
  <si>
    <t>Régimen</t>
  </si>
  <si>
    <t xml:space="preserve">Público/Estatal                                   </t>
  </si>
  <si>
    <t>Tipo de la Oferta</t>
  </si>
  <si>
    <t>Total de Nuevos Inscriptos</t>
  </si>
  <si>
    <t>Sudoeste</t>
  </si>
  <si>
    <t>UTN</t>
  </si>
  <si>
    <t>Escuela Univ Teología</t>
  </si>
  <si>
    <t>UCA</t>
  </si>
  <si>
    <t>UAI</t>
  </si>
  <si>
    <t>Caece</t>
  </si>
  <si>
    <t>Católica La Plata</t>
  </si>
  <si>
    <t>Entre Ríos</t>
  </si>
  <si>
    <t>Instituto Univ del Gran Rosario</t>
  </si>
  <si>
    <t>Instituto Univ Italiano de Rosario</t>
  </si>
  <si>
    <t>Río Cuarto</t>
  </si>
  <si>
    <t>Ciencias Biomédicas de Córdoba</t>
  </si>
  <si>
    <t>Blas Pascal</t>
  </si>
  <si>
    <t>Siglo 21</t>
  </si>
  <si>
    <t>Católica de las Misiones</t>
  </si>
  <si>
    <t>Esc arg de negocios</t>
  </si>
  <si>
    <t>Psicoanalítica de la PBA</t>
  </si>
  <si>
    <t>UMET</t>
  </si>
  <si>
    <t>Di Tella</t>
  </si>
  <si>
    <t>regimen</t>
  </si>
  <si>
    <t>a.U</t>
  </si>
  <si>
    <t>b.I</t>
  </si>
  <si>
    <t>a.Público</t>
  </si>
  <si>
    <t>b.Privado</t>
  </si>
  <si>
    <t>c.Intern</t>
  </si>
  <si>
    <t>d.Extranjera</t>
  </si>
  <si>
    <r>
      <t xml:space="preserve">Presupuesto de las Universidades Nacionales </t>
    </r>
    <r>
      <rPr>
        <b/>
        <vertAlign val="superscript"/>
        <sz val="10"/>
        <rFont val="Arial"/>
        <family val="2"/>
      </rPr>
      <t>(1)</t>
    </r>
  </si>
  <si>
    <t>Participación Porcentual</t>
  </si>
  <si>
    <t xml:space="preserve">Variación Presupuestaria </t>
  </si>
  <si>
    <t>Presupuesto x Estudiante (en $)</t>
  </si>
  <si>
    <t>en millones de $ corrientes</t>
  </si>
  <si>
    <t>(1) Transferencias efectivizadas a las UUNN por el total de las Jurisdicciones Nacionales.</t>
  </si>
  <si>
    <r>
      <t>Fuente:</t>
    </r>
    <r>
      <rPr>
        <sz val="9"/>
        <rFont val="Arial"/>
        <family val="2"/>
      </rPr>
      <t xml:space="preserve"> DNPeIU-SPU</t>
    </r>
  </si>
  <si>
    <t>Aumento Presupuestario</t>
  </si>
  <si>
    <t>Personal</t>
  </si>
  <si>
    <t>Bienes de Consumo</t>
  </si>
  <si>
    <t>Ss. No Personales</t>
  </si>
  <si>
    <t>Bienes de Uso</t>
  </si>
  <si>
    <t>Transferencias</t>
  </si>
  <si>
    <t>Otros Incisos</t>
  </si>
  <si>
    <t>(en pesos)</t>
  </si>
  <si>
    <t>en $</t>
  </si>
  <si>
    <t>Ss. No personales</t>
  </si>
  <si>
    <r>
      <t>Cantidad de Estudiantes</t>
    </r>
    <r>
      <rPr>
        <b/>
        <vertAlign val="superscript"/>
        <sz val="10"/>
        <color theme="1"/>
        <rFont val="Arial"/>
        <family val="2"/>
      </rPr>
      <t>(3)</t>
    </r>
  </si>
  <si>
    <r>
      <t>P.I.B.</t>
    </r>
    <r>
      <rPr>
        <b/>
        <vertAlign val="superscript"/>
        <sz val="10"/>
        <rFont val="Arial"/>
        <family val="2"/>
      </rPr>
      <t>(2)</t>
    </r>
  </si>
  <si>
    <t>(3) Este total no incluye los estudiantes de los Institutos Universitarios de: Aeronaútico, Enseñanza Superior del Ejército, Naval, Gendarmería, Seguridad Martíma y Policía Federal Argentina, ni de la Universidad Provincial Autónoma de Entre Ríos y la Universidad del Sudoeste.</t>
  </si>
  <si>
    <r>
      <t>Fuente:</t>
    </r>
    <r>
      <rPr>
        <sz val="10"/>
        <rFont val="Arial"/>
        <family val="2"/>
      </rPr>
      <t xml:space="preserve"> Departamento de Información Universitaria - SPU</t>
    </r>
  </si>
  <si>
    <t>Tasa promedio  crecimiento anual 2005-2015</t>
  </si>
  <si>
    <t>Tasa promedio  crecimiento anual 2005 -2015</t>
  </si>
  <si>
    <t xml:space="preserve">Región Centro                                </t>
  </si>
  <si>
    <t xml:space="preserve">Región Nuevo Cuyo                              </t>
  </si>
  <si>
    <t>Región Centro</t>
  </si>
  <si>
    <t>Región Nuevo Cuyo</t>
  </si>
  <si>
    <t>(2) PIB 2013-2015 según Mensaje Jefatura de Gabinete de Ministros de elevación del Proyecto de Ley de Presupuesto para el Ejercicio 2015</t>
  </si>
  <si>
    <t>2009-2015</t>
  </si>
  <si>
    <t>Cuadro 1.1.31 -  Participación porcentual del presupuesto transferido a las Universidades Nacionales en el Producto Interno Bruto, en millones de pesos a valores corrientes. Años 2009 a 2015</t>
  </si>
  <si>
    <r>
      <t>Gráfico 1.1.24 - Evolución presupuestaria en millones de pesos. Período 2009-2015</t>
    </r>
    <r>
      <rPr>
        <b/>
        <vertAlign val="superscript"/>
        <sz val="11"/>
        <rFont val="Arial"/>
        <family val="2"/>
      </rPr>
      <t>(1)</t>
    </r>
  </si>
  <si>
    <t>Cuadro 1.1.32 - Ejecución Presupuestaria Total clasificada por objeto del gasto. En pesos. Año 2015</t>
  </si>
  <si>
    <t>Gráfico 1.1.25 - Ejecución presupuestaria total por objeto del gasto. En pesos. Año 2015</t>
  </si>
  <si>
    <r>
      <t>Notas:</t>
    </r>
    <r>
      <rPr>
        <sz val="9"/>
        <rFont val="Arial"/>
        <family val="2"/>
      </rPr>
      <t xml:space="preserve"> Los datos surgen de las Cuentas de Cierre al 31-12-15 denunciadas por las Universidades Nacionales.</t>
    </r>
  </si>
  <si>
    <r>
      <t xml:space="preserve">Fuente: </t>
    </r>
    <r>
      <rPr>
        <sz val="9"/>
        <rFont val="Arial"/>
        <family val="2"/>
      </rPr>
      <t>DNPeIU-SPU</t>
    </r>
  </si>
  <si>
    <t>Egre</t>
  </si>
  <si>
    <t>(Córdoba - Entre Ríos - Santa Fe)</t>
  </si>
  <si>
    <t>Instituciones región Centro</t>
  </si>
  <si>
    <t>(La Rioja - Mendoza - San Juan - San Luis)</t>
  </si>
  <si>
    <t>Salesiana</t>
  </si>
  <si>
    <t>Defensa</t>
  </si>
  <si>
    <t>DDHH Madres de Pza de Mayo</t>
  </si>
  <si>
    <t>UBA</t>
  </si>
  <si>
    <t>River Plate</t>
  </si>
  <si>
    <t>Instituciones Región Nuevo Cuyo</t>
  </si>
  <si>
    <t>Población de la Región (Hab.)</t>
  </si>
  <si>
    <t>Horas trabajadas</t>
  </si>
  <si>
    <t xml:space="preserve">De 20 a 35 horas                        </t>
  </si>
  <si>
    <t xml:space="preserve">Menos de 20 horas                       </t>
  </si>
  <si>
    <t xml:space="preserve">Más de 35 horas                         </t>
  </si>
  <si>
    <t xml:space="preserve">No Trabajan               </t>
  </si>
  <si>
    <t xml:space="preserve">NDI                            </t>
  </si>
  <si>
    <t xml:space="preserve">Trabajan NDI Horas                      </t>
  </si>
  <si>
    <t>Régimen y Modalidad</t>
  </si>
  <si>
    <t>TCPA</t>
  </si>
  <si>
    <t>TotaL</t>
  </si>
  <si>
    <t>Distancia</t>
  </si>
  <si>
    <t>Presencial</t>
  </si>
  <si>
    <t xml:space="preserve">Estatal                                           </t>
  </si>
  <si>
    <t>Régimen y modalidad</t>
  </si>
  <si>
    <t>A Distancia</t>
  </si>
  <si>
    <t>Total General</t>
  </si>
  <si>
    <t>TASAS DE ESCOLARIZACIÓN</t>
  </si>
  <si>
    <t>ESTUDIANTES, NUEVOS INSCRIPTOS Y EGRESADOS DE PREGRADO Y GRADO</t>
  </si>
  <si>
    <t>Estudiantes, nuevos inscriptos, reinscriptos y egresados de títulos de grado de ingeniería</t>
  </si>
  <si>
    <t>ESTUDIANTES, NUEVOS INSCRIPTOS Y EGRESADOS DE POSGRADO</t>
  </si>
  <si>
    <t>PRESUPUESTO DE LAS UNIVERSIDADES NACIONALES</t>
  </si>
  <si>
    <t>ESTUDIANTES EXTRANJEROS</t>
  </si>
  <si>
    <t>TRABAJO</t>
  </si>
  <si>
    <t>MODALIDAD DE ESTUDIO</t>
  </si>
  <si>
    <t>Región  Centro</t>
  </si>
  <si>
    <t xml:space="preserve">INFORMACIÓN POR REGIÓN </t>
  </si>
  <si>
    <t>Departamento de Información Universitaria - DNPeIU-SPU</t>
  </si>
  <si>
    <t>Cuadro 1.1.1 - Instituciones universitarias según sector de gestión. Año 2016</t>
  </si>
  <si>
    <t>Cuadro 1.1.2 - Estudiantes, nuevos inscriptos y egresados de títulos de pregrado, grado y posgrado según sector de gestión. Año 2016</t>
  </si>
  <si>
    <r>
      <t xml:space="preserve">Cuadro 1.1.3 - </t>
    </r>
    <r>
      <rPr>
        <sz val="11"/>
        <rFont val="Arial"/>
        <family val="2"/>
      </rPr>
      <t>Ofertas por nivel según sector de gestión. Año 2016</t>
    </r>
  </si>
  <si>
    <r>
      <t>Gráfico 1.1.1 -</t>
    </r>
    <r>
      <rPr>
        <sz val="9"/>
        <rFont val="Arial"/>
        <family val="2"/>
      </rPr>
      <t xml:space="preserve"> Ofertas por nivel según sector de gestión. Año 2016</t>
    </r>
  </si>
  <si>
    <r>
      <t xml:space="preserve">Cuadro 1.1.4 - </t>
    </r>
    <r>
      <rPr>
        <sz val="11"/>
        <rFont val="Arial"/>
        <family val="2"/>
      </rPr>
      <t>Ofertas por nivel según sector de gestión y rama de estudios. Año 2016</t>
    </r>
  </si>
  <si>
    <r>
      <t xml:space="preserve">Cuadro 1.1.14 - </t>
    </r>
    <r>
      <rPr>
        <sz val="11"/>
        <rFont val="Arial"/>
        <family val="2"/>
      </rPr>
      <t>Estudiantes, nuevos inscriptos y egresados de títulos de pregrado y grado por género según sector de gestión. Año 2016</t>
    </r>
  </si>
  <si>
    <t>Gráfico 1.1.2 Estudiantes de títulos de pregrado y grado por género según sector de gestión. Año 2016</t>
  </si>
  <si>
    <t>Gráfico 1.1.3 Nuevos Inscriptos de títulos de pregrado y grado por género según sector de gestión. Año 2016</t>
  </si>
  <si>
    <t>Gráfico 1.1.4 Egresados de títulos de pregrado y grado por género según sector de gestión. Año 2016</t>
  </si>
  <si>
    <r>
      <t xml:space="preserve">Cuadro 1.1.15 - </t>
    </r>
    <r>
      <rPr>
        <sz val="11"/>
        <rFont val="Arial"/>
        <family val="2"/>
      </rPr>
      <t>Estudiantes de títulos de pregrado y grado y tasa promedio de crecimiento anual según sector de gestión. Período 2006 - 2016</t>
    </r>
  </si>
  <si>
    <r>
      <t xml:space="preserve">Gráfico 1.1.5 - </t>
    </r>
    <r>
      <rPr>
        <sz val="11"/>
        <rFont val="Arial"/>
        <family val="2"/>
      </rPr>
      <t>Estudiantes de títulos de pregrado y grado según sector de gestión. Período 2006 - 2016</t>
    </r>
  </si>
  <si>
    <r>
      <t xml:space="preserve">Cuadro 1.1.16 - </t>
    </r>
    <r>
      <rPr>
        <sz val="11"/>
        <rFont val="Arial"/>
        <family val="2"/>
      </rPr>
      <t>Nuevos inscriptos de títulos de pregrado y grado y tasa promedio de crecimiento anual según sector de gestión. Período 2006 - 2016</t>
    </r>
  </si>
  <si>
    <r>
      <t xml:space="preserve">Gráfico 1.1.6 - </t>
    </r>
    <r>
      <rPr>
        <sz val="11"/>
        <rFont val="Arial"/>
        <family val="2"/>
      </rPr>
      <t>Nuevos inscriptos de títulos de pregrado y grado según sector de gestión. Período 2006 - 2016</t>
    </r>
  </si>
  <si>
    <r>
      <t>Cuadro 1.1.17 -</t>
    </r>
    <r>
      <rPr>
        <sz val="11"/>
        <rFont val="Arial"/>
        <family val="2"/>
      </rPr>
      <t xml:space="preserve"> Egresados de títulos de pregrado y grado y tasa promedio de crecimiento anual según sector de gestión. Período 2006 - 2016</t>
    </r>
  </si>
  <si>
    <r>
      <t xml:space="preserve">Gráfico 1.1.7 - </t>
    </r>
    <r>
      <rPr>
        <sz val="11"/>
        <rFont val="Arial"/>
        <family val="2"/>
      </rPr>
      <t>Egresados de títulos de pregrado y grado según sector de gestión. Período 2006 - 2016</t>
    </r>
  </si>
  <si>
    <r>
      <t xml:space="preserve">Cuadro 1.1.18 - </t>
    </r>
    <r>
      <rPr>
        <sz val="11"/>
        <rFont val="Arial"/>
        <family val="2"/>
      </rPr>
      <t>Estudiantes, nuevos inscriptos y egresados de títulos de pregrado y grado según rama de estudio y sector de gestión. Año 2016</t>
    </r>
  </si>
  <si>
    <r>
      <t xml:space="preserve">Gráfico 1.1.8 - </t>
    </r>
    <r>
      <rPr>
        <sz val="11"/>
        <rFont val="Arial"/>
        <family val="2"/>
      </rPr>
      <t>Estudiantes y egresados de títulos de pregrado y grado según rama de estudio. Año 2016</t>
    </r>
  </si>
  <si>
    <r>
      <t>Gráfico 1.1.9 -</t>
    </r>
    <r>
      <rPr>
        <sz val="11"/>
        <rFont val="Arial"/>
        <family val="2"/>
      </rPr>
      <t xml:space="preserve"> Estudiantes de títulos de pregrado y grado según sector de gestión por rama de estudio. Año 2016</t>
    </r>
  </si>
  <si>
    <r>
      <t xml:space="preserve">Gráfico 1.1.10 - </t>
    </r>
    <r>
      <rPr>
        <sz val="11"/>
        <rFont val="Arial"/>
        <family val="2"/>
      </rPr>
      <t>Nuevos inscriptos de títulos de pregrado y grado según sector de gestión por rama de estudio. Año 2016</t>
    </r>
  </si>
  <si>
    <r>
      <t>Gráfico 1.1.11 -</t>
    </r>
    <r>
      <rPr>
        <sz val="11"/>
        <rFont val="Arial"/>
        <family val="2"/>
      </rPr>
      <t xml:space="preserve"> Egresados de títulos de pregrado y grado según sector de gestión por rama de estudio. Año 2016</t>
    </r>
  </si>
  <si>
    <r>
      <t>Ingeniería</t>
    </r>
    <r>
      <rPr>
        <vertAlign val="superscript"/>
        <sz val="9"/>
        <rFont val="Arial"/>
        <family val="2"/>
      </rPr>
      <t>(1)</t>
    </r>
  </si>
  <si>
    <r>
      <t>Sin Disciplina</t>
    </r>
    <r>
      <rPr>
        <vertAlign val="superscript"/>
        <sz val="9"/>
        <rFont val="Arial"/>
        <family val="2"/>
      </rPr>
      <t>(3)</t>
    </r>
  </si>
  <si>
    <r>
      <t xml:space="preserve">Cuadro 1.1.19 - </t>
    </r>
    <r>
      <rPr>
        <sz val="10"/>
        <rFont val="Arial"/>
        <family val="2"/>
      </rPr>
      <t>Estudiantes, nuevos inscriptos y egresados de títulos de pregrado y grado según sector de gestión por rama de estudio y disciplina. Año 2016</t>
    </r>
  </si>
  <si>
    <r>
      <t xml:space="preserve">Gráfico 1.1.12 - </t>
    </r>
    <r>
      <rPr>
        <sz val="11"/>
        <rFont val="Arial"/>
        <family val="2"/>
      </rPr>
      <t>Estudiantes, nuevos inscriptos y egresados de títulos de pregrado y grado según rama de estudio por sector de gestión. Año 2016</t>
    </r>
  </si>
  <si>
    <t xml:space="preserve">Cuadro 1.1.20 - Estudiantes, Nuevos Inscriptos y Egresados de títulos de pregado y grado por Rama según región y regimen. Año 2016      </t>
  </si>
  <si>
    <r>
      <rPr>
        <b/>
        <sz val="11"/>
        <rFont val="Arial"/>
        <family val="2"/>
      </rPr>
      <t xml:space="preserve">Cuadro 1.1.21a - </t>
    </r>
    <r>
      <rPr>
        <sz val="11"/>
        <rFont val="Arial"/>
        <family val="2"/>
      </rPr>
      <t>Estudiantes, nuevos inscriptos, reinscriptos y egresados de títulos de grado de ingeniería comprendidos en las 21 terminales unificadas según CONFEDI. Instituciones de Gestión Estatal. Años 2003, 2009  2010, 2011, 2012, 2013, 2014, 2015 y 2016</t>
    </r>
    <r>
      <rPr>
        <vertAlign val="superscript"/>
        <sz val="11"/>
        <rFont val="Arial"/>
        <family val="2"/>
      </rPr>
      <t>(1)</t>
    </r>
  </si>
  <si>
    <r>
      <rPr>
        <b/>
        <sz val="11"/>
        <rFont val="Arial"/>
        <family val="2"/>
      </rPr>
      <t>Gráfico 1.1.13a -</t>
    </r>
    <r>
      <rPr>
        <sz val="11"/>
        <rFont val="Arial"/>
        <family val="2"/>
      </rPr>
      <t xml:space="preserve"> Estudiantes de títulos de grado de ingeniería comprendidos en las 21 terminales unificadas según CONFEDI,  según terminal. Año 2016</t>
    </r>
  </si>
  <si>
    <r>
      <rPr>
        <b/>
        <sz val="11"/>
        <rFont val="Arial"/>
        <family val="2"/>
      </rPr>
      <t xml:space="preserve">Cuadro 1.1.21b - </t>
    </r>
    <r>
      <rPr>
        <sz val="11"/>
        <rFont val="Arial"/>
        <family val="2"/>
      </rPr>
      <t>Estudiantes, nuevos inscriptos, reinscriptos y egresados de títulos de grado de ingeniería comprendidos en las 21 terminales unificadas según CONFEDI. Instituciones de Gestión Privada. Años 2003, 2009  2010, 2011, 2012, 2013, 2014, 2015 y 2016</t>
    </r>
    <r>
      <rPr>
        <vertAlign val="superscript"/>
        <sz val="11"/>
        <rFont val="Arial"/>
        <family val="2"/>
      </rPr>
      <t>(1)</t>
    </r>
  </si>
  <si>
    <r>
      <rPr>
        <b/>
        <sz val="11"/>
        <rFont val="Arial"/>
        <family val="2"/>
      </rPr>
      <t>Gráfico 1.1.13b -</t>
    </r>
    <r>
      <rPr>
        <sz val="11"/>
        <rFont val="Arial"/>
        <family val="2"/>
      </rPr>
      <t xml:space="preserve"> Estudiantes de títulos de grado de ingeniería comprendidos en las 21 terminales unificadas según CONFEDI,  según terminal. Instituciones de Gestión Privada. Año 2016</t>
    </r>
  </si>
  <si>
    <t>Pri</t>
  </si>
  <si>
    <r>
      <t>Gráfico 1.1.13c</t>
    </r>
    <r>
      <rPr>
        <sz val="11"/>
        <rFont val="Arial"/>
        <family val="2"/>
      </rPr>
      <t xml:space="preserve"> -Estudiantes, nuevos inscriptos, reinscriptos y egresados de títulos de grado de ingeniería comprendidos en las 21 terminales unificadas según CONFEDI, según Sector de gestión. Año 2016.</t>
    </r>
  </si>
  <si>
    <r>
      <rPr>
        <b/>
        <sz val="11"/>
        <rFont val="Arial"/>
        <family val="2"/>
      </rPr>
      <t xml:space="preserve">Cuadro 1.1.21c  - </t>
    </r>
    <r>
      <rPr>
        <sz val="11"/>
        <rFont val="Arial"/>
        <family val="2"/>
      </rPr>
      <t>Estudiantes, nuevos inscriptos, reinscriptos y egresados de títulos de grado de ingeniería comprendidos en las 21 terminales unificadas según CONFEDI, según sector de gestión. En valores absolutos y en porcentaje. Año 2016</t>
    </r>
    <r>
      <rPr>
        <vertAlign val="superscript"/>
        <sz val="11"/>
        <rFont val="Arial"/>
        <family val="2"/>
      </rPr>
      <t>(1)</t>
    </r>
  </si>
  <si>
    <r>
      <rPr>
        <b/>
        <sz val="11"/>
        <rFont val="Arial"/>
        <family val="2"/>
      </rPr>
      <t xml:space="preserve">Cuadro 1.1.21d - </t>
    </r>
    <r>
      <rPr>
        <sz val="11"/>
        <rFont val="Arial"/>
        <family val="2"/>
      </rPr>
      <t>Estudiantes, nuevos inscriptos, reinscriptos y egresados de títulos de grado de ingeniería comprendidos en las 21 terminales unificadas según CONFEDI, según género. Instituciones de Gestión Estatal. Años 2016.</t>
    </r>
  </si>
  <si>
    <r>
      <rPr>
        <b/>
        <sz val="11"/>
        <rFont val="Arial"/>
        <family val="2"/>
      </rPr>
      <t>Gráfico 1.1.13d -</t>
    </r>
    <r>
      <rPr>
        <sz val="11"/>
        <rFont val="Arial"/>
        <family val="2"/>
      </rPr>
      <t xml:space="preserve"> Estudiantes de títulos de grado de ingeniería comprendidos en las 21 terminales unificadas según CONFEDI,  según terminal y género. Instituciones de Gestión Estatal. Año 2016</t>
    </r>
  </si>
  <si>
    <r>
      <rPr>
        <b/>
        <sz val="11"/>
        <rFont val="Arial"/>
        <family val="2"/>
      </rPr>
      <t xml:space="preserve">Cuadro 1.1.21e - </t>
    </r>
    <r>
      <rPr>
        <sz val="11"/>
        <rFont val="Arial"/>
        <family val="2"/>
      </rPr>
      <t>Estudiantes, nuevos inscriptos, reinscriptos y egresados de títulos de grado de ingeniería comprendidos en las 21 terminales unificadas según CONFEDI, según género. Instituciones de Gestión Privada. Años 2016.</t>
    </r>
  </si>
  <si>
    <r>
      <rPr>
        <b/>
        <sz val="11"/>
        <rFont val="Arial"/>
        <family val="2"/>
      </rPr>
      <t>Gráfico 1.1.13e -</t>
    </r>
    <r>
      <rPr>
        <sz val="11"/>
        <rFont val="Arial"/>
        <family val="2"/>
      </rPr>
      <t xml:space="preserve"> Estudiantes de títulos de grado de ingeniería comprendidos en las 21 terminales unificadas según CONFEDI,  según terminal y género. Instituciones de Gestión privada. Año 2016</t>
    </r>
  </si>
  <si>
    <r>
      <t>Gráfico 1.1.13f</t>
    </r>
    <r>
      <rPr>
        <sz val="11"/>
        <rFont val="Arial"/>
        <family val="2"/>
      </rPr>
      <t xml:space="preserve"> -Estudiantes, nuevos inscriptos, reinscriptos y egresados de títulos de grado de ingeniería comprendidos en las 21 terminales unificadas según CONFEDI, según género. Instituciones de Gestión Estatal. Año 2016.</t>
    </r>
  </si>
  <si>
    <r>
      <t>Gráfico 1.1.13g</t>
    </r>
    <r>
      <rPr>
        <sz val="11"/>
        <rFont val="Arial"/>
        <family val="2"/>
      </rPr>
      <t xml:space="preserve"> -Estudiantes, nuevos inscriptos, reinscriptos y egresados de títulos de grado de ingeniería comprendidos en las 21 terminales unificadas según CONFEDI, según género. Instituciones de Gestión Privada. Año 2016.</t>
    </r>
  </si>
  <si>
    <r>
      <t xml:space="preserve">Cuadro 1.1.22 - </t>
    </r>
    <r>
      <rPr>
        <sz val="11"/>
        <rFont val="Arial"/>
        <family val="2"/>
      </rPr>
      <t>Estudiantes de títulos de posgrado por sector de gestión según tipo de título e institución. Año 2016</t>
    </r>
  </si>
  <si>
    <t>Est</t>
  </si>
  <si>
    <r>
      <t>Gráfico 1.1.14</t>
    </r>
    <r>
      <rPr>
        <sz val="11"/>
        <rFont val="Arial"/>
        <family val="2"/>
      </rPr>
      <t xml:space="preserve"> - Estudiantes, nuevos Inscriptos y egresados de títulos de posgrado según tipo de título. Año 2016</t>
    </r>
  </si>
  <si>
    <t>Internacional/Extranjero</t>
  </si>
  <si>
    <r>
      <t xml:space="preserve">Gráfico 1.1.15 - </t>
    </r>
    <r>
      <rPr>
        <sz val="11"/>
        <rFont val="Arial"/>
        <family val="2"/>
      </rPr>
      <t>Estudiantes de títulos de posgrado según sector de gestión. Año 2016</t>
    </r>
  </si>
  <si>
    <r>
      <t xml:space="preserve">Gráfico 1.1.16 - </t>
    </r>
    <r>
      <rPr>
        <sz val="11"/>
        <rFont val="Arial"/>
        <family val="2"/>
      </rPr>
      <t>Nuevos Inscriptos de títulos de posgrado según sector de gestión. Año 2016</t>
    </r>
  </si>
  <si>
    <r>
      <t xml:space="preserve">Gráfico 1.1.17 - </t>
    </r>
    <r>
      <rPr>
        <sz val="11"/>
        <rFont val="Arial"/>
        <family val="2"/>
      </rPr>
      <t>Egresados de títulos de posgrado según sector de gestión. Año 2016</t>
    </r>
  </si>
  <si>
    <r>
      <t xml:space="preserve">Cuadro 1.1.25 - </t>
    </r>
    <r>
      <rPr>
        <sz val="11"/>
        <rFont val="Arial"/>
        <family val="2"/>
      </rPr>
      <t>Estudiantes de títulos de posgrado por tipo de título y sector de gestión,según rama de estudio. Año 2016</t>
    </r>
  </si>
  <si>
    <r>
      <t>Gráfico 1.1.18 -</t>
    </r>
    <r>
      <rPr>
        <sz val="11"/>
        <rFont val="Arial"/>
        <family val="2"/>
      </rPr>
      <t xml:space="preserve"> Estudiantes de títulos de posgrado según rama de estudio y tipo de carrera. Año 2016</t>
    </r>
  </si>
  <si>
    <r>
      <t xml:space="preserve">Cuadro 1.1.26 - </t>
    </r>
    <r>
      <rPr>
        <sz val="11"/>
        <rFont val="Arial"/>
        <family val="2"/>
      </rPr>
      <t>Nuevos Inscriptos de títulos de posgrado, por tipo de título y sector de gestión según rama de estudio. Año 2016</t>
    </r>
  </si>
  <si>
    <r>
      <t>Gráfico 1.1.19 -</t>
    </r>
    <r>
      <rPr>
        <sz val="11"/>
        <rFont val="Arial"/>
        <family val="2"/>
      </rPr>
      <t xml:space="preserve"> Nuevos Inscriptos de títulos de posgrado según rama de estudio y tipo de carrera. Año 2016</t>
    </r>
  </si>
  <si>
    <r>
      <t xml:space="preserve">Cuadro 1.1.27 - </t>
    </r>
    <r>
      <rPr>
        <sz val="11"/>
        <rFont val="Arial"/>
        <family val="2"/>
      </rPr>
      <t>Egresados de títulos de posgrado por tipo de título y sector de gestión,según rama de estudio. Año 2016</t>
    </r>
  </si>
  <si>
    <r>
      <t>Cuadro 1.1.23</t>
    </r>
    <r>
      <rPr>
        <sz val="11"/>
        <rFont val="Arial"/>
        <family val="2"/>
      </rPr>
      <t xml:space="preserve"> - Nuevos Inscriptos de títulos de posgrado por sector de gestión según tipo de título e institución. Año 2016</t>
    </r>
  </si>
  <si>
    <r>
      <t>Cuadro 1.1.24</t>
    </r>
    <r>
      <rPr>
        <sz val="11"/>
        <rFont val="Arial"/>
        <family val="2"/>
      </rPr>
      <t xml:space="preserve"> - Egresados de títulos de posgrado por sector de gestión según tipo de título e institución. Año 2016</t>
    </r>
  </si>
  <si>
    <r>
      <t>Gráfico 1.1.20 -</t>
    </r>
    <r>
      <rPr>
        <sz val="11"/>
        <rFont val="Arial"/>
        <family val="2"/>
      </rPr>
      <t xml:space="preserve"> Egresados de títulos de posgrado según rama de estudio y tipo de título. Año 2016</t>
    </r>
  </si>
  <si>
    <r>
      <t xml:space="preserve">Cuadro 1.1.28- </t>
    </r>
    <r>
      <rPr>
        <sz val="11"/>
        <rFont val="Arial"/>
        <family val="2"/>
      </rPr>
      <t>Estudiantes de títulos de posgrado por tipo de título y sector de gestión, según Región CPRES. Año 2016</t>
    </r>
  </si>
  <si>
    <r>
      <t>Gráfico 1.1.21 -</t>
    </r>
    <r>
      <rPr>
        <sz val="11"/>
        <rFont val="Arial"/>
        <family val="2"/>
      </rPr>
      <t xml:space="preserve"> Estudiantes de títulos de posgrado por tipo de título según región CPRES. Año 2016</t>
    </r>
  </si>
  <si>
    <r>
      <t xml:space="preserve">Cuadro 1.1.29- </t>
    </r>
    <r>
      <rPr>
        <sz val="11"/>
        <rFont val="Arial"/>
        <family val="2"/>
      </rPr>
      <t>Nuevos Inscriptos de títulos de posgrado por tipo de título y sector de gestión, según Región CPRES. Año 2016</t>
    </r>
  </si>
  <si>
    <r>
      <t>Gráfico 1.1.22 -</t>
    </r>
    <r>
      <rPr>
        <sz val="11"/>
        <rFont val="Arial"/>
        <family val="2"/>
      </rPr>
      <t xml:space="preserve"> Nuevos Inscriptos de títulos de posgrado por tipo de título según región CPRES. Año 2016</t>
    </r>
  </si>
  <si>
    <r>
      <t xml:space="preserve">Cuadro 1.1.30 - </t>
    </r>
    <r>
      <rPr>
        <sz val="11"/>
        <rFont val="Arial"/>
        <family val="2"/>
      </rPr>
      <t>Egresados de títulos de posgrado por sector de gestión y tipo de título, según Región CPRES. Año 2016</t>
    </r>
  </si>
  <si>
    <r>
      <t>Gráfico 1.1.23 -</t>
    </r>
    <r>
      <rPr>
        <sz val="11"/>
        <rFont val="Arial"/>
        <family val="2"/>
      </rPr>
      <t xml:space="preserve"> Egresados de títulos de posgrado por tipo de título según región CPRES. Año 2016</t>
    </r>
  </si>
  <si>
    <t>Cuadro 1.1.33 - Estudiantes extranjeros según nivel y tipo de gestión. Año 2016</t>
  </si>
  <si>
    <t>Gráfico 1.1.26 - Estudiantes extranjeros según nivel y tipo de gestión. Año 2016</t>
  </si>
  <si>
    <t>Cuadro 1.1.34 - Nuevos Inscriptos de pregrado y grado según cantidad de horas trabajadas. Instituciones de gestión estatal y privada. Año 2016</t>
  </si>
  <si>
    <t xml:space="preserve">             NDI                            </t>
  </si>
  <si>
    <t>Gráfico 1.1.27 - Nuevos Inscriptos de pregrado y grado según cantidad de horas trabajadas por régimen. Año 2016</t>
  </si>
  <si>
    <t xml:space="preserve">Cuadro 1.1.35 - Estudiantes de ofertas de pregrado y grado según régimen y modalidad de estudio. Tasa de crecimiento promedio anual. 2010 a 2016. </t>
  </si>
  <si>
    <t>Cuadro 1.1.36 - Nuevos Inscriptos de ofertas de pregrado y grado según régimen y modalidad de estudio. Tasa de crecimiento promedio anual - 2010 a 2016</t>
  </si>
  <si>
    <t>Cuadro 1.1.37 - Egresados de ofertas de pregrado y grado según régimen y modalidad de estudio. Tasa de crecimiento promedio anual - 2010 a 2016</t>
  </si>
  <si>
    <t>Modalidad de Estudio</t>
  </si>
  <si>
    <t>Total de Egresados</t>
  </si>
  <si>
    <t>Nivel de la Oferta</t>
  </si>
  <si>
    <t>Cantidad de Ofertas</t>
  </si>
  <si>
    <t>Cuadro 1.1.38 - Cantidad de ofertas según modalidad de estudio, por régimen. Año 2016</t>
  </si>
  <si>
    <t>Total de Alumnos</t>
  </si>
  <si>
    <r>
      <rPr>
        <b/>
        <sz val="11"/>
        <rFont val="Arial"/>
        <family val="2"/>
      </rPr>
      <t>Cuadro 1.1.5a</t>
    </r>
    <r>
      <rPr>
        <sz val="11"/>
        <rFont val="Arial"/>
        <family val="2"/>
      </rPr>
      <t xml:space="preserve"> - Cantidad de ofertas y estudiantes por nivel según sector de gestión. Región Bonaerense. Año 2016</t>
    </r>
  </si>
  <si>
    <r>
      <rPr>
        <b/>
        <sz val="11"/>
        <rFont val="Arial"/>
        <family val="2"/>
      </rPr>
      <t>Cuadro 1.1.6a</t>
    </r>
    <r>
      <rPr>
        <sz val="11"/>
        <rFont val="Arial"/>
        <family val="2"/>
      </rPr>
      <t xml:space="preserve"> - Cantidad de ofertas y estudiantes por nivel según sector de gestión. Región Centro. Año 2016</t>
    </r>
  </si>
  <si>
    <r>
      <rPr>
        <b/>
        <sz val="11"/>
        <rFont val="Arial"/>
        <family val="2"/>
      </rPr>
      <t>Cuadro 1.1.8a</t>
    </r>
    <r>
      <rPr>
        <sz val="11"/>
        <rFont val="Arial"/>
        <family val="2"/>
      </rPr>
      <t xml:space="preserve"> - Cantidad de ofertas y estudiantes por nivel según sector de gestión. Región Metropolitana. Año 2016</t>
    </r>
  </si>
  <si>
    <r>
      <rPr>
        <b/>
        <sz val="11"/>
        <rFont val="Arial"/>
        <family val="2"/>
      </rPr>
      <t>Cuadro 1.1.9a</t>
    </r>
    <r>
      <rPr>
        <sz val="11"/>
        <rFont val="Arial"/>
        <family val="2"/>
      </rPr>
      <t xml:space="preserve"> - Cantidad de ofertas y estudiantes por nivel según sector de gestión. Región Noreste. Año 2016</t>
    </r>
  </si>
  <si>
    <r>
      <rPr>
        <b/>
        <sz val="11"/>
        <rFont val="Arial"/>
        <family val="2"/>
      </rPr>
      <t>Cuadro 1.1.10a</t>
    </r>
    <r>
      <rPr>
        <sz val="11"/>
        <rFont val="Arial"/>
        <family val="2"/>
      </rPr>
      <t xml:space="preserve"> - Cantidad de ofertas y estudiantes por nivel según sector de gestión. Región Noroeste. Año 2016</t>
    </r>
  </si>
  <si>
    <r>
      <rPr>
        <b/>
        <sz val="11"/>
        <rFont val="Arial"/>
        <family val="2"/>
      </rPr>
      <t>Cuadro 1.1.7a</t>
    </r>
    <r>
      <rPr>
        <sz val="11"/>
        <rFont val="Arial"/>
        <family val="2"/>
      </rPr>
      <t xml:space="preserve"> - Cantidad de ofertas y estudiantes por nivel según sector de gestión. Región Nuevo Cuyo. Año 2016</t>
    </r>
  </si>
  <si>
    <r>
      <rPr>
        <b/>
        <sz val="11"/>
        <rFont val="Arial"/>
        <family val="2"/>
      </rPr>
      <t>Cuadro 1.1.11a</t>
    </r>
    <r>
      <rPr>
        <sz val="11"/>
        <rFont val="Arial"/>
        <family val="2"/>
      </rPr>
      <t xml:space="preserve"> - Cantidad de ofertas y estudiantes por nivel según sector de gestión. Región Sur. Año 2016</t>
    </r>
  </si>
  <si>
    <t xml:space="preserve">Cuadro 1.1.12 - Tasa de Escolarización del Sistema de Educación Superior Argentino de la población de 20 a 24 años, según rango utilizado por OCDE. Años  2001 - 2010 - 2016  </t>
  </si>
  <si>
    <r>
      <t>2016</t>
    </r>
    <r>
      <rPr>
        <b/>
        <vertAlign val="superscript"/>
        <sz val="10"/>
        <rFont val="Arial"/>
        <family val="2"/>
      </rPr>
      <t>(2)</t>
    </r>
  </si>
  <si>
    <t>(2) Datos de Estimaciones Poblacionales INDEC 1950-2016 (Método de  multiplicadores de Sprague y Karup King para estimaciones por año calendario). Serie Análisis Demográfico Nº 30. INDEC / CELADE, 2004.</t>
  </si>
  <si>
    <t>Cuadro 1.1.13 - Tasa de Escolarización del Sistema de Educación Superior Argentino de la población de 18 a 24 años. Años  2001 - 2010 - 2016</t>
  </si>
  <si>
    <r>
      <rPr>
        <b/>
        <sz val="11"/>
        <rFont val="Arial"/>
        <family val="2"/>
      </rPr>
      <t>Cuadro 1.1.5b</t>
    </r>
    <r>
      <rPr>
        <sz val="11"/>
        <rFont val="Arial"/>
        <family val="2"/>
      </rPr>
      <t xml:space="preserve"> - Instituciones por sector de gestión. Región Bonaerense. Año 2016</t>
    </r>
  </si>
  <si>
    <t>Rafaela</t>
  </si>
  <si>
    <r>
      <rPr>
        <b/>
        <sz val="11"/>
        <rFont val="Arial"/>
        <family val="2"/>
      </rPr>
      <t>Cuadro 1.1.6b</t>
    </r>
    <r>
      <rPr>
        <sz val="11"/>
        <rFont val="Arial"/>
        <family val="2"/>
      </rPr>
      <t xml:space="preserve"> - Instituciones por sector de gestión. Región Centro. Año 2016</t>
    </r>
  </si>
  <si>
    <t>Hurlingham</t>
  </si>
  <si>
    <r>
      <rPr>
        <b/>
        <sz val="11"/>
        <rFont val="Arial"/>
        <family val="2"/>
      </rPr>
      <t>Cuadro 1.1.8b</t>
    </r>
    <r>
      <rPr>
        <sz val="11"/>
        <rFont val="Arial"/>
        <family val="2"/>
      </rPr>
      <t xml:space="preserve"> - Instituciones por sector de gestión. Región Metropolitana. Año 2016</t>
    </r>
  </si>
  <si>
    <r>
      <rPr>
        <b/>
        <sz val="11"/>
        <rFont val="Arial"/>
        <family val="2"/>
      </rPr>
      <t>Cuadro 1.1.9b</t>
    </r>
    <r>
      <rPr>
        <sz val="11"/>
        <rFont val="Arial"/>
        <family val="2"/>
      </rPr>
      <t xml:space="preserve"> - Instituciones por sector de gestión. Región Noreste. Año 2016</t>
    </r>
  </si>
  <si>
    <r>
      <rPr>
        <b/>
        <sz val="10"/>
        <rFont val="Arial"/>
        <family val="2"/>
      </rPr>
      <t>Cuadro 1.1.10b</t>
    </r>
    <r>
      <rPr>
        <sz val="10"/>
        <rFont val="Arial"/>
        <family val="2"/>
      </rPr>
      <t xml:space="preserve"> - Instituciones por sector de gestión. Región Noroeste. Año 2016</t>
    </r>
  </si>
  <si>
    <r>
      <rPr>
        <b/>
        <sz val="11"/>
        <rFont val="Arial"/>
        <family val="2"/>
      </rPr>
      <t>Cuadro 1.1.7b</t>
    </r>
    <r>
      <rPr>
        <sz val="11"/>
        <rFont val="Arial"/>
        <family val="2"/>
      </rPr>
      <t xml:space="preserve"> - Instituciones por sector de gestión. Región Nuevo Cuyo. Año 2016</t>
    </r>
  </si>
  <si>
    <r>
      <rPr>
        <b/>
        <sz val="11"/>
        <rFont val="Arial"/>
        <family val="2"/>
      </rPr>
      <t>Cuadro 1.1.11b</t>
    </r>
    <r>
      <rPr>
        <sz val="11"/>
        <rFont val="Arial"/>
        <family val="2"/>
      </rPr>
      <t xml:space="preserve"> - Instituciones por sector de gestión. Región Sur. Año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</si>
</sst>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€_-;\-* #,##0.00\ _€_-;_-* &quot;-&quot;??\ _€_-;_-@_-"/>
    <numFmt numFmtId="164" formatCode="_ * #,##0.00_ ;_ * \-#,##0.00_ ;_ * &quot;-&quot;??_ ;_ @_ "/>
    <numFmt numFmtId="165" formatCode="#,##0.0"/>
    <numFmt numFmtId="166" formatCode="0.0"/>
    <numFmt numFmtId="167" formatCode="_ * #,##0_ ;_ * \-#,##0_ ;_ * &quot;-&quot;??_ ;_ @_ "/>
    <numFmt numFmtId="168" formatCode="0.0%"/>
  </numFmts>
  <fonts count="71"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color indexed="8"/>
      <name val="Dialog"/>
    </font>
    <font>
      <vertAlign val="superscript"/>
      <sz val="9"/>
      <name val="Arial"/>
      <family val="2"/>
    </font>
    <font>
      <sz val="10"/>
      <color indexed="8"/>
      <name val="Dialog"/>
    </font>
    <font>
      <b/>
      <i/>
      <sz val="10"/>
      <name val="Arial"/>
      <family val="2"/>
    </font>
    <font>
      <b/>
      <sz val="11"/>
      <color indexed="10"/>
      <name val="Arial"/>
      <family val="2"/>
    </font>
    <font>
      <vertAlign val="superscript"/>
      <sz val="10"/>
      <name val="Arial"/>
      <family val="2"/>
    </font>
    <font>
      <sz val="10.5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rgb="FF000000"/>
      <name val="Tahoma"/>
      <family val="2"/>
    </font>
    <font>
      <sz val="16"/>
      <color rgb="FF000000"/>
      <name val="Tahoma"/>
      <family val="2"/>
    </font>
    <font>
      <sz val="14"/>
      <color rgb="FFFF0000"/>
      <name val="Arial"/>
      <family val="2"/>
    </font>
    <font>
      <b/>
      <sz val="10"/>
      <color rgb="FFFF0000"/>
      <name val="Arial"/>
      <family val="2"/>
    </font>
    <font>
      <b/>
      <sz val="9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Arial"/>
      <family val="2"/>
    </font>
    <font>
      <b/>
      <sz val="14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theme="1"/>
      <name val="Calibri"/>
      <family val="2"/>
      <scheme val="minor"/>
    </font>
    <font>
      <vertAlign val="superscript"/>
      <sz val="1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9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Calibri"/>
      <family val="2"/>
      <scheme val="minor"/>
    </font>
    <font>
      <sz val="8"/>
      <color theme="0"/>
      <name val="Calibri"/>
      <family val="2"/>
      <scheme val="minor"/>
    </font>
    <font>
      <b/>
      <vertAlign val="superscript"/>
      <sz val="11"/>
      <name val="Arial"/>
      <family val="2"/>
    </font>
    <font>
      <b/>
      <vertAlign val="superscript"/>
      <sz val="10"/>
      <color theme="1"/>
      <name val="Arial"/>
      <family val="2"/>
    </font>
    <font>
      <sz val="9"/>
      <color indexed="10"/>
      <name val="Arial"/>
      <family val="2"/>
    </font>
    <font>
      <sz val="10"/>
      <color theme="1"/>
      <name val="Arial"/>
      <family val="2"/>
    </font>
    <font>
      <sz val="9"/>
      <name val="Dialog"/>
    </font>
    <font>
      <b/>
      <sz val="11"/>
      <name val="Calibri"/>
      <family val="2"/>
      <scheme val="minor"/>
    </font>
    <font>
      <sz val="11"/>
      <color theme="1"/>
      <name val="Arial"/>
      <family val="2"/>
    </font>
    <font>
      <sz val="11"/>
      <color indexed="8"/>
      <name val="Arial"/>
      <family val="2"/>
    </font>
    <font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indexed="8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9"/>
      <color rgb="FF0066AD"/>
      <name val="Gotham Bold"/>
    </font>
    <font>
      <sz val="22"/>
      <name val="Arial"/>
      <family val="2"/>
    </font>
    <font>
      <b/>
      <sz val="24"/>
      <name val="Arial"/>
      <family val="2"/>
    </font>
    <font>
      <b/>
      <sz val="22"/>
      <name val="Arial"/>
      <family val="2"/>
    </font>
    <font>
      <b/>
      <sz val="50"/>
      <color theme="4" tint="-0.249977111117893"/>
      <name val="Arial"/>
      <family val="2"/>
    </font>
    <font>
      <b/>
      <sz val="40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0076BC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FFFF"/>
      </top>
      <bottom style="thin">
        <color indexed="64"/>
      </bottom>
      <diagonal/>
    </border>
    <border>
      <left/>
      <right/>
      <top/>
      <bottom style="medium">
        <color rgb="FFFFFFFF"/>
      </bottom>
      <diagonal/>
    </border>
    <border>
      <left/>
      <right/>
      <top style="medium">
        <color rgb="FFFFFFFF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rgb="FFFFFFFF"/>
      </bottom>
      <diagonal/>
    </border>
    <border>
      <left/>
      <right style="thin">
        <color indexed="64"/>
      </right>
      <top style="medium">
        <color rgb="FFFFFFF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FFFF"/>
      </bottom>
      <diagonal/>
    </border>
    <border>
      <left style="thin">
        <color indexed="64"/>
      </left>
      <right style="thin">
        <color indexed="64"/>
      </right>
      <top style="thick">
        <color rgb="FFFFFFFF"/>
      </top>
      <bottom style="thin">
        <color indexed="64"/>
      </bottom>
      <diagonal/>
    </border>
    <border>
      <left style="slantDashDot">
        <color theme="4" tint="-0.24994659260841701"/>
      </left>
      <right/>
      <top style="slantDashDot">
        <color theme="4" tint="-0.24994659260841701"/>
      </top>
      <bottom/>
      <diagonal/>
    </border>
    <border>
      <left/>
      <right/>
      <top style="slantDashDot">
        <color theme="4" tint="-0.24994659260841701"/>
      </top>
      <bottom/>
      <diagonal/>
    </border>
    <border>
      <left/>
      <right style="slantDashDot">
        <color theme="4" tint="-0.24994659260841701"/>
      </right>
      <top style="slantDashDot">
        <color theme="4" tint="-0.24994659260841701"/>
      </top>
      <bottom/>
      <diagonal/>
    </border>
    <border>
      <left style="slantDashDot">
        <color theme="4" tint="-0.24994659260841701"/>
      </left>
      <right/>
      <top/>
      <bottom/>
      <diagonal/>
    </border>
    <border>
      <left/>
      <right style="slantDashDot">
        <color theme="4" tint="-0.24994659260841701"/>
      </right>
      <top/>
      <bottom/>
      <diagonal/>
    </border>
    <border>
      <left style="slantDashDot">
        <color theme="4" tint="-0.24994659260841701"/>
      </left>
      <right/>
      <top/>
      <bottom style="slantDashDot">
        <color theme="4" tint="-0.24994659260841701"/>
      </bottom>
      <diagonal/>
    </border>
    <border>
      <left/>
      <right/>
      <top/>
      <bottom style="slantDashDot">
        <color theme="4" tint="-0.24994659260841701"/>
      </bottom>
      <diagonal/>
    </border>
    <border>
      <left/>
      <right style="slantDashDot">
        <color theme="4" tint="-0.24994659260841701"/>
      </right>
      <top/>
      <bottom style="slantDashDot">
        <color theme="4" tint="-0.24994659260841701"/>
      </bottom>
      <diagonal/>
    </border>
    <border>
      <left/>
      <right/>
      <top/>
      <bottom style="medium">
        <color theme="9" tint="0.59996337778862885"/>
      </bottom>
      <diagonal/>
    </border>
    <border>
      <left/>
      <right/>
      <top style="medium">
        <color theme="9" tint="0.59996337778862885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0">
    <xf numFmtId="0" fontId="0" fillId="0" borderId="0" applyBorder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9" fillId="0" borderId="0" applyNumberFormat="0" applyBorder="0" applyProtection="0"/>
    <xf numFmtId="0" fontId="19" fillId="0" borderId="0" applyNumberFormat="0" applyBorder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 applyBorder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62">
    <xf numFmtId="0" fontId="0" fillId="0" borderId="0" xfId="0"/>
    <xf numFmtId="0" fontId="2" fillId="3" borderId="0" xfId="0" applyFont="1" applyFill="1"/>
    <xf numFmtId="0" fontId="3" fillId="3" borderId="0" xfId="0" applyFont="1" applyFill="1"/>
    <xf numFmtId="0" fontId="0" fillId="3" borderId="0" xfId="0" applyFill="1"/>
    <xf numFmtId="0" fontId="0" fillId="3" borderId="0" xfId="0" applyFill="1" applyBorder="1"/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/>
    <xf numFmtId="0" fontId="5" fillId="3" borderId="0" xfId="0" applyFont="1" applyFill="1"/>
    <xf numFmtId="0" fontId="4" fillId="3" borderId="0" xfId="0" applyFont="1" applyFill="1"/>
    <xf numFmtId="0" fontId="6" fillId="3" borderId="0" xfId="0" applyFont="1" applyFill="1"/>
    <xf numFmtId="1" fontId="0" fillId="3" borderId="0" xfId="0" applyNumberFormat="1" applyFill="1"/>
    <xf numFmtId="0" fontId="24" fillId="3" borderId="0" xfId="0" applyFont="1" applyFill="1" applyBorder="1" applyAlignment="1">
      <alignment horizontal="right" vertical="center" wrapText="1" readingOrder="1"/>
    </xf>
    <xf numFmtId="0" fontId="25" fillId="3" borderId="0" xfId="0" applyFont="1" applyFill="1" applyBorder="1" applyAlignment="1">
      <alignment horizontal="right" vertical="center" wrapText="1" readingOrder="1"/>
    </xf>
    <xf numFmtId="0" fontId="7" fillId="3" borderId="0" xfId="0" applyFont="1" applyFill="1" applyBorder="1"/>
    <xf numFmtId="0" fontId="7" fillId="3" borderId="0" xfId="0" applyFont="1" applyFill="1"/>
    <xf numFmtId="0" fontId="7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 wrapText="1"/>
    </xf>
    <xf numFmtId="166" fontId="7" fillId="3" borderId="0" xfId="0" applyNumberFormat="1" applyFont="1" applyFill="1"/>
    <xf numFmtId="0" fontId="6" fillId="3" borderId="0" xfId="0" applyFont="1" applyFill="1" applyBorder="1"/>
    <xf numFmtId="3" fontId="7" fillId="3" borderId="0" xfId="0" applyNumberFormat="1" applyFont="1" applyFill="1"/>
    <xf numFmtId="0" fontId="3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26" fillId="2" borderId="0" xfId="0" applyFont="1" applyFill="1"/>
    <xf numFmtId="0" fontId="0" fillId="2" borderId="0" xfId="0" applyFill="1" applyBorder="1" applyAlignment="1">
      <alignment vertical="center"/>
    </xf>
    <xf numFmtId="0" fontId="3" fillId="2" borderId="0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/>
    <xf numFmtId="0" fontId="3" fillId="2" borderId="0" xfId="0" applyFont="1" applyFill="1" applyBorder="1" applyAlignment="1">
      <alignment horizontal="right"/>
    </xf>
    <xf numFmtId="3" fontId="3" fillId="2" borderId="0" xfId="0" applyNumberFormat="1" applyFont="1" applyFill="1" applyBorder="1" applyAlignment="1">
      <alignment horizontal="right" indent="1"/>
    </xf>
    <xf numFmtId="3" fontId="4" fillId="2" borderId="0" xfId="0" applyNumberFormat="1" applyFont="1" applyFill="1" applyBorder="1" applyAlignment="1"/>
    <xf numFmtId="0" fontId="3" fillId="2" borderId="0" xfId="0" applyFont="1" applyFill="1" applyBorder="1"/>
    <xf numFmtId="0" fontId="10" fillId="2" borderId="0" xfId="0" applyFont="1" applyFill="1" applyBorder="1" applyAlignment="1">
      <alignment wrapText="1"/>
    </xf>
    <xf numFmtId="0" fontId="10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3" fillId="2" borderId="0" xfId="0" applyFont="1" applyFill="1" applyBorder="1" applyAlignment="1">
      <alignment horizontal="left" vertical="center"/>
    </xf>
    <xf numFmtId="3" fontId="3" fillId="2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/>
    </xf>
    <xf numFmtId="3" fontId="1" fillId="2" borderId="1" xfId="1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3" fillId="2" borderId="5" xfId="0" applyFont="1" applyFill="1" applyBorder="1" applyAlignment="1">
      <alignment horizontal="left" vertical="center"/>
    </xf>
    <xf numFmtId="3" fontId="11" fillId="2" borderId="0" xfId="0" applyNumberFormat="1" applyFont="1" applyFill="1"/>
    <xf numFmtId="0" fontId="27" fillId="2" borderId="0" xfId="0" applyFont="1" applyFill="1"/>
    <xf numFmtId="3" fontId="0" fillId="2" borderId="0" xfId="0" applyNumberFormat="1" applyFill="1"/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/>
    </xf>
    <xf numFmtId="3" fontId="7" fillId="2" borderId="1" xfId="10" applyNumberFormat="1" applyFont="1" applyFill="1" applyBorder="1" applyAlignment="1">
      <alignment horizontal="right" vertical="center"/>
    </xf>
    <xf numFmtId="166" fontId="6" fillId="0" borderId="1" xfId="0" applyNumberFormat="1" applyFont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0" borderId="0" xfId="0" applyFont="1" applyFill="1"/>
    <xf numFmtId="0" fontId="28" fillId="2" borderId="0" xfId="0" applyFont="1" applyFill="1"/>
    <xf numFmtId="0" fontId="6" fillId="2" borderId="0" xfId="0" applyFont="1" applyFill="1" applyBorder="1" applyAlignment="1">
      <alignment horizontal="left" wrapText="1"/>
    </xf>
    <xf numFmtId="0" fontId="6" fillId="2" borderId="1" xfId="0" applyFont="1" applyFill="1" applyBorder="1"/>
    <xf numFmtId="0" fontId="6" fillId="2" borderId="5" xfId="0" applyFont="1" applyFill="1" applyBorder="1"/>
    <xf numFmtId="0" fontId="29" fillId="3" borderId="0" xfId="12" applyFont="1" applyFill="1"/>
    <xf numFmtId="0" fontId="6" fillId="3" borderId="0" xfId="12" applyFont="1" applyFill="1" applyBorder="1"/>
    <xf numFmtId="0" fontId="7" fillId="3" borderId="0" xfId="12" applyFont="1" applyFill="1" applyBorder="1"/>
    <xf numFmtId="0" fontId="7" fillId="3" borderId="4" xfId="12" applyFont="1" applyFill="1" applyBorder="1"/>
    <xf numFmtId="3" fontId="9" fillId="3" borderId="0" xfId="12" applyNumberFormat="1" applyFont="1" applyFill="1" applyBorder="1"/>
    <xf numFmtId="3" fontId="6" fillId="3" borderId="0" xfId="12" applyNumberFormat="1" applyFont="1" applyFill="1" applyBorder="1"/>
    <xf numFmtId="0" fontId="6" fillId="3" borderId="10" xfId="12" applyFont="1" applyFill="1" applyBorder="1"/>
    <xf numFmtId="0" fontId="7" fillId="3" borderId="2" xfId="12" applyFont="1" applyFill="1" applyBorder="1"/>
    <xf numFmtId="0" fontId="7" fillId="3" borderId="3" xfId="12" applyFont="1" applyFill="1" applyBorder="1"/>
    <xf numFmtId="3" fontId="7" fillId="3" borderId="0" xfId="12" applyNumberFormat="1" applyFont="1" applyFill="1" applyBorder="1"/>
    <xf numFmtId="37" fontId="12" fillId="3" borderId="0" xfId="12" applyNumberFormat="1" applyFont="1" applyFill="1" applyBorder="1" applyAlignment="1">
      <alignment vertical="top" wrapText="1"/>
    </xf>
    <xf numFmtId="1" fontId="29" fillId="3" borderId="0" xfId="12" applyNumberFormat="1" applyFont="1" applyFill="1"/>
    <xf numFmtId="0" fontId="7" fillId="3" borderId="5" xfId="12" applyFont="1" applyFill="1" applyBorder="1"/>
    <xf numFmtId="3" fontId="7" fillId="3" borderId="0" xfId="12" applyNumberFormat="1" applyFont="1" applyFill="1" applyBorder="1" applyAlignment="1">
      <alignment horizontal="right"/>
    </xf>
    <xf numFmtId="3" fontId="29" fillId="3" borderId="0" xfId="12" applyNumberFormat="1" applyFont="1" applyFill="1" applyBorder="1" applyAlignment="1">
      <alignment horizontal="right"/>
    </xf>
    <xf numFmtId="0" fontId="6" fillId="3" borderId="0" xfId="12" applyFont="1" applyFill="1"/>
    <xf numFmtId="0" fontId="2" fillId="2" borderId="0" xfId="0" applyFont="1" applyFill="1" applyBorder="1" applyAlignment="1">
      <alignment vertical="center" wrapText="1"/>
    </xf>
    <xf numFmtId="3" fontId="0" fillId="2" borderId="0" xfId="0" applyNumberFormat="1" applyFill="1" applyBorder="1"/>
    <xf numFmtId="0" fontId="2" fillId="2" borderId="0" xfId="0" applyFont="1" applyFill="1" applyBorder="1" applyAlignment="1">
      <alignment horizontal="center"/>
    </xf>
    <xf numFmtId="3" fontId="0" fillId="3" borderId="0" xfId="0" applyNumberFormat="1" applyFill="1" applyBorder="1"/>
    <xf numFmtId="37" fontId="14" fillId="3" borderId="0" xfId="0" applyNumberFormat="1" applyFont="1" applyFill="1" applyBorder="1" applyAlignment="1">
      <alignment vertical="top" wrapText="1"/>
    </xf>
    <xf numFmtId="0" fontId="4" fillId="2" borderId="0" xfId="0" applyFont="1" applyFill="1" applyBorder="1"/>
    <xf numFmtId="3" fontId="2" fillId="2" borderId="0" xfId="0" applyNumberFormat="1" applyFont="1" applyFill="1" applyBorder="1"/>
    <xf numFmtId="3" fontId="0" fillId="3" borderId="0" xfId="0" applyNumberFormat="1" applyFill="1" applyBorder="1" applyAlignment="1">
      <alignment horizontal="right"/>
    </xf>
    <xf numFmtId="3" fontId="2" fillId="3" borderId="0" xfId="0" applyNumberFormat="1" applyFont="1" applyFill="1" applyBorder="1"/>
    <xf numFmtId="3" fontId="4" fillId="2" borderId="0" xfId="0" applyNumberFormat="1" applyFont="1" applyFill="1" applyBorder="1"/>
    <xf numFmtId="0" fontId="3" fillId="2" borderId="0" xfId="0" applyFont="1" applyFill="1" applyBorder="1" applyAlignment="1">
      <alignment horizontal="center" wrapText="1"/>
    </xf>
    <xf numFmtId="3" fontId="1" fillId="2" borderId="0" xfId="0" applyNumberFormat="1" applyFont="1" applyFill="1" applyBorder="1"/>
    <xf numFmtId="166" fontId="0" fillId="2" borderId="0" xfId="0" applyNumberFormat="1" applyFill="1" applyBorder="1"/>
    <xf numFmtId="3" fontId="3" fillId="2" borderId="0" xfId="0" applyNumberFormat="1" applyFont="1" applyFill="1" applyAlignment="1">
      <alignment vertical="center"/>
    </xf>
    <xf numFmtId="166" fontId="0" fillId="2" borderId="0" xfId="0" applyNumberFormat="1" applyFill="1"/>
    <xf numFmtId="0" fontId="7" fillId="2" borderId="0" xfId="0" applyFont="1" applyFill="1" applyAlignment="1">
      <alignment wrapText="1"/>
    </xf>
    <xf numFmtId="0" fontId="7" fillId="3" borderId="0" xfId="0" applyFont="1" applyFill="1" applyBorder="1" applyAlignment="1">
      <alignment wrapText="1"/>
    </xf>
    <xf numFmtId="0" fontId="30" fillId="3" borderId="0" xfId="0" applyFont="1" applyFill="1" applyBorder="1"/>
    <xf numFmtId="3" fontId="30" fillId="3" borderId="0" xfId="0" applyNumberFormat="1" applyFont="1" applyFill="1" applyBorder="1"/>
    <xf numFmtId="3" fontId="7" fillId="3" borderId="0" xfId="0" applyNumberFormat="1" applyFont="1" applyFill="1" applyBorder="1"/>
    <xf numFmtId="0" fontId="6" fillId="2" borderId="2" xfId="0" applyFont="1" applyFill="1" applyBorder="1"/>
    <xf numFmtId="3" fontId="6" fillId="3" borderId="2" xfId="0" applyNumberFormat="1" applyFont="1" applyFill="1" applyBorder="1" applyAlignment="1"/>
    <xf numFmtId="3" fontId="6" fillId="3" borderId="0" xfId="0" applyNumberFormat="1" applyFont="1" applyFill="1" applyBorder="1" applyAlignment="1">
      <alignment horizontal="right" indent="1"/>
    </xf>
    <xf numFmtId="0" fontId="7" fillId="3" borderId="3" xfId="0" applyFont="1" applyFill="1" applyBorder="1"/>
    <xf numFmtId="37" fontId="12" fillId="3" borderId="0" xfId="0" applyNumberFormat="1" applyFont="1" applyFill="1" applyBorder="1" applyAlignment="1">
      <alignment vertical="top" wrapText="1"/>
    </xf>
    <xf numFmtId="0" fontId="6" fillId="2" borderId="16" xfId="0" applyFont="1" applyFill="1" applyBorder="1"/>
    <xf numFmtId="3" fontId="6" fillId="3" borderId="0" xfId="0" applyNumberFormat="1" applyFont="1" applyFill="1" applyBorder="1" applyAlignment="1"/>
    <xf numFmtId="0" fontId="7" fillId="3" borderId="0" xfId="0" applyFont="1" applyFill="1" applyAlignment="1">
      <alignment vertical="center"/>
    </xf>
    <xf numFmtId="0" fontId="1" fillId="2" borderId="0" xfId="0" applyFont="1" applyFill="1"/>
    <xf numFmtId="0" fontId="31" fillId="2" borderId="0" xfId="0" applyFont="1" applyFill="1"/>
    <xf numFmtId="0" fontId="0" fillId="0" borderId="13" xfId="0" applyBorder="1"/>
    <xf numFmtId="0" fontId="23" fillId="0" borderId="19" xfId="0" applyFont="1" applyBorder="1" applyAlignment="1"/>
    <xf numFmtId="0" fontId="23" fillId="0" borderId="20" xfId="0" applyFont="1" applyBorder="1" applyAlignment="1"/>
    <xf numFmtId="0" fontId="23" fillId="0" borderId="9" xfId="0" applyFont="1" applyBorder="1" applyAlignment="1"/>
    <xf numFmtId="0" fontId="23" fillId="3" borderId="0" xfId="0" applyFont="1" applyFill="1" applyBorder="1" applyAlignment="1"/>
    <xf numFmtId="0" fontId="7" fillId="3" borderId="0" xfId="0" applyFont="1" applyFill="1" applyBorder="1" applyAlignment="1">
      <alignment horizontal="center" vertical="center"/>
    </xf>
    <xf numFmtId="167" fontId="6" fillId="3" borderId="10" xfId="1" applyNumberFormat="1" applyFont="1" applyFill="1" applyBorder="1" applyAlignment="1">
      <alignment vertical="center"/>
    </xf>
    <xf numFmtId="167" fontId="6" fillId="3" borderId="1" xfId="1" applyNumberFormat="1" applyFont="1" applyFill="1" applyBorder="1" applyAlignment="1">
      <alignment vertical="center"/>
    </xf>
    <xf numFmtId="167" fontId="6" fillId="3" borderId="21" xfId="1" applyNumberFormat="1" applyFont="1" applyFill="1" applyBorder="1" applyAlignment="1">
      <alignment vertical="center"/>
    </xf>
    <xf numFmtId="167" fontId="6" fillId="3" borderId="11" xfId="1" applyNumberFormat="1" applyFont="1" applyFill="1" applyBorder="1" applyAlignment="1">
      <alignment vertical="center"/>
    </xf>
    <xf numFmtId="167" fontId="6" fillId="3" borderId="0" xfId="1" applyNumberFormat="1" applyFont="1" applyFill="1" applyBorder="1" applyAlignment="1">
      <alignment vertical="center"/>
    </xf>
    <xf numFmtId="167" fontId="7" fillId="3" borderId="17" xfId="1" applyNumberFormat="1" applyFont="1" applyFill="1" applyBorder="1" applyAlignment="1">
      <alignment horizontal="left" vertical="center" wrapText="1"/>
    </xf>
    <xf numFmtId="167" fontId="7" fillId="3" borderId="0" xfId="1" applyNumberFormat="1" applyFont="1" applyFill="1" applyBorder="1" applyAlignment="1">
      <alignment vertical="center"/>
    </xf>
    <xf numFmtId="167" fontId="7" fillId="3" borderId="3" xfId="1" applyNumberFormat="1" applyFont="1" applyFill="1" applyBorder="1" applyAlignment="1">
      <alignment vertical="center"/>
    </xf>
    <xf numFmtId="167" fontId="7" fillId="3" borderId="4" xfId="1" applyNumberFormat="1" applyFont="1" applyFill="1" applyBorder="1" applyAlignment="1">
      <alignment vertical="center"/>
    </xf>
    <xf numFmtId="167" fontId="7" fillId="3" borderId="17" xfId="1" applyNumberFormat="1" applyFont="1" applyFill="1" applyBorder="1" applyAlignment="1">
      <alignment vertical="center"/>
    </xf>
    <xf numFmtId="167" fontId="7" fillId="3" borderId="18" xfId="1" applyNumberFormat="1" applyFont="1" applyFill="1" applyBorder="1" applyAlignment="1">
      <alignment vertical="center"/>
    </xf>
    <xf numFmtId="167" fontId="7" fillId="3" borderId="8" xfId="1" applyNumberFormat="1" applyFont="1" applyFill="1" applyBorder="1" applyAlignment="1">
      <alignment vertical="center"/>
    </xf>
    <xf numFmtId="167" fontId="7" fillId="3" borderId="5" xfId="1" applyNumberFormat="1" applyFont="1" applyFill="1" applyBorder="1" applyAlignment="1">
      <alignment vertical="center"/>
    </xf>
    <xf numFmtId="167" fontId="7" fillId="3" borderId="6" xfId="1" applyNumberFormat="1" applyFont="1" applyFill="1" applyBorder="1" applyAlignment="1">
      <alignment vertical="center"/>
    </xf>
    <xf numFmtId="0" fontId="6" fillId="3" borderId="0" xfId="0" applyFont="1" applyFill="1" applyAlignment="1">
      <alignment vertical="center" wrapText="1"/>
    </xf>
    <xf numFmtId="0" fontId="31" fillId="3" borderId="0" xfId="0" applyFont="1" applyFill="1"/>
    <xf numFmtId="0" fontId="2" fillId="2" borderId="0" xfId="16" applyFont="1" applyFill="1"/>
    <xf numFmtId="0" fontId="3" fillId="2" borderId="0" xfId="16" applyFont="1" applyFill="1"/>
    <xf numFmtId="0" fontId="11" fillId="2" borderId="0" xfId="16" applyFont="1" applyFill="1"/>
    <xf numFmtId="0" fontId="11" fillId="2" borderId="0" xfId="16" applyFont="1" applyFill="1" applyAlignment="1">
      <alignment wrapText="1"/>
    </xf>
    <xf numFmtId="0" fontId="1" fillId="2" borderId="0" xfId="16" applyFill="1"/>
    <xf numFmtId="0" fontId="1" fillId="2" borderId="0" xfId="16" applyFont="1" applyFill="1"/>
    <xf numFmtId="0" fontId="1" fillId="2" borderId="0" xfId="16" applyFont="1" applyFill="1" applyAlignment="1">
      <alignment wrapText="1"/>
    </xf>
    <xf numFmtId="0" fontId="11" fillId="2" borderId="0" xfId="16" applyFont="1" applyFill="1" applyBorder="1"/>
    <xf numFmtId="0" fontId="7" fillId="2" borderId="0" xfId="16" applyFont="1" applyFill="1" applyBorder="1"/>
    <xf numFmtId="0" fontId="7" fillId="2" borderId="0" xfId="16" applyFont="1" applyFill="1" applyBorder="1" applyAlignment="1">
      <alignment horizontal="center"/>
    </xf>
    <xf numFmtId="0" fontId="6" fillId="2" borderId="0" xfId="16" applyFont="1" applyFill="1" applyBorder="1" applyAlignment="1">
      <alignment horizontal="center"/>
    </xf>
    <xf numFmtId="0" fontId="7" fillId="2" borderId="0" xfId="16" applyFont="1" applyFill="1" applyBorder="1" applyAlignment="1">
      <alignment horizontal="right" vertical="center" wrapText="1"/>
    </xf>
    <xf numFmtId="3" fontId="7" fillId="2" borderId="0" xfId="1" applyNumberFormat="1" applyFont="1" applyFill="1" applyBorder="1"/>
    <xf numFmtId="166" fontId="7" fillId="2" borderId="0" xfId="1" applyNumberFormat="1" applyFont="1" applyFill="1" applyBorder="1"/>
    <xf numFmtId="3" fontId="6" fillId="2" borderId="0" xfId="1" applyNumberFormat="1" applyFont="1" applyFill="1" applyBorder="1"/>
    <xf numFmtId="3" fontId="7" fillId="2" borderId="0" xfId="16" applyNumberFormat="1" applyFont="1" applyFill="1" applyBorder="1"/>
    <xf numFmtId="166" fontId="7" fillId="2" borderId="0" xfId="16" applyNumberFormat="1" applyFont="1" applyFill="1" applyBorder="1"/>
    <xf numFmtId="0" fontId="1" fillId="2" borderId="0" xfId="16" applyFont="1" applyFill="1" applyAlignment="1">
      <alignment horizontal="left"/>
    </xf>
    <xf numFmtId="3" fontId="11" fillId="2" borderId="0" xfId="16" quotePrefix="1" applyNumberFormat="1" applyFont="1" applyFill="1" applyBorder="1" applyAlignment="1">
      <alignment horizontal="right"/>
    </xf>
    <xf numFmtId="0" fontId="3" fillId="0" borderId="0" xfId="0" applyFont="1" applyFill="1"/>
    <xf numFmtId="0" fontId="1" fillId="2" borderId="0" xfId="16" applyFill="1" applyBorder="1"/>
    <xf numFmtId="3" fontId="1" fillId="2" borderId="0" xfId="16" applyNumberFormat="1" applyFill="1"/>
    <xf numFmtId="3" fontId="1" fillId="2" borderId="0" xfId="16" applyNumberFormat="1" applyFont="1" applyFill="1" applyBorder="1"/>
    <xf numFmtId="0" fontId="5" fillId="2" borderId="0" xfId="16" applyFont="1" applyFill="1"/>
    <xf numFmtId="3" fontId="1" fillId="2" borderId="0" xfId="1" applyNumberFormat="1" applyFont="1" applyFill="1" applyBorder="1"/>
    <xf numFmtId="3" fontId="1" fillId="2" borderId="0" xfId="1" applyNumberFormat="1" applyFont="1" applyFill="1" applyBorder="1" applyAlignment="1">
      <alignment horizontal="right" vertical="center"/>
    </xf>
    <xf numFmtId="0" fontId="1" fillId="2" borderId="0" xfId="16" applyFont="1" applyFill="1" applyBorder="1" applyAlignment="1">
      <alignment horizontal="left"/>
    </xf>
    <xf numFmtId="0" fontId="2" fillId="2" borderId="0" xfId="16" applyFont="1" applyFill="1" applyAlignment="1"/>
    <xf numFmtId="0" fontId="16" fillId="2" borderId="0" xfId="16" applyFont="1" applyFill="1"/>
    <xf numFmtId="0" fontId="7" fillId="2" borderId="0" xfId="16" applyFont="1" applyFill="1"/>
    <xf numFmtId="0" fontId="3" fillId="2" borderId="1" xfId="16" applyFont="1" applyFill="1" applyBorder="1" applyAlignment="1">
      <alignment horizontal="center"/>
    </xf>
    <xf numFmtId="0" fontId="3" fillId="2" borderId="0" xfId="16" applyFont="1" applyFill="1" applyBorder="1"/>
    <xf numFmtId="0" fontId="1" fillId="2" borderId="0" xfId="16" applyFont="1" applyFill="1" applyBorder="1"/>
    <xf numFmtId="0" fontId="6" fillId="2" borderId="10" xfId="16" applyFont="1" applyFill="1" applyBorder="1"/>
    <xf numFmtId="0" fontId="3" fillId="2" borderId="0" xfId="16" applyFont="1" applyFill="1" applyAlignment="1">
      <alignment horizontal="right"/>
    </xf>
    <xf numFmtId="0" fontId="7" fillId="2" borderId="2" xfId="16" applyFont="1" applyFill="1" applyBorder="1"/>
    <xf numFmtId="0" fontId="7" fillId="2" borderId="3" xfId="16" applyFont="1" applyFill="1" applyBorder="1"/>
    <xf numFmtId="0" fontId="7" fillId="2" borderId="5" xfId="16" applyFont="1" applyFill="1" applyBorder="1"/>
    <xf numFmtId="0" fontId="4" fillId="2" borderId="0" xfId="16" applyFont="1" applyFill="1"/>
    <xf numFmtId="0" fontId="4" fillId="2" borderId="0" xfId="16" applyFont="1" applyFill="1" applyAlignment="1">
      <alignment horizontal="right"/>
    </xf>
    <xf numFmtId="0" fontId="6" fillId="2" borderId="0" xfId="16" applyFont="1" applyFill="1" applyBorder="1" applyAlignment="1">
      <alignment horizontal="right"/>
    </xf>
    <xf numFmtId="0" fontId="7" fillId="2" borderId="0" xfId="16" applyFont="1" applyFill="1" applyBorder="1" applyAlignment="1">
      <alignment horizontal="right"/>
    </xf>
    <xf numFmtId="0" fontId="1" fillId="2" borderId="0" xfId="16" applyFont="1" applyFill="1" applyAlignment="1">
      <alignment horizontal="right"/>
    </xf>
    <xf numFmtId="0" fontId="7" fillId="2" borderId="0" xfId="16" applyFont="1" applyFill="1" applyAlignment="1">
      <alignment horizontal="left"/>
    </xf>
    <xf numFmtId="0" fontId="3" fillId="2" borderId="10" xfId="16" applyFont="1" applyFill="1" applyBorder="1"/>
    <xf numFmtId="0" fontId="3" fillId="2" borderId="0" xfId="16" applyFont="1" applyFill="1" applyBorder="1" applyAlignment="1">
      <alignment horizontal="right"/>
    </xf>
    <xf numFmtId="3" fontId="3" fillId="2" borderId="0" xfId="7" applyNumberFormat="1" applyFont="1" applyFill="1" applyBorder="1" applyAlignment="1">
      <alignment horizontal="right" vertical="center"/>
    </xf>
    <xf numFmtId="0" fontId="3" fillId="2" borderId="1" xfId="16" applyFont="1" applyFill="1" applyBorder="1" applyAlignment="1">
      <alignment horizontal="right"/>
    </xf>
    <xf numFmtId="0" fontId="4" fillId="2" borderId="0" xfId="16" applyFont="1" applyFill="1" applyBorder="1"/>
    <xf numFmtId="0" fontId="2" fillId="2" borderId="0" xfId="16" applyFont="1" applyFill="1" applyBorder="1" applyAlignment="1">
      <alignment horizontal="center"/>
    </xf>
    <xf numFmtId="0" fontId="6" fillId="2" borderId="0" xfId="16" applyFont="1" applyFill="1" applyBorder="1"/>
    <xf numFmtId="0" fontId="2" fillId="2" borderId="0" xfId="16" applyFont="1" applyFill="1" applyBorder="1"/>
    <xf numFmtId="3" fontId="6" fillId="2" borderId="0" xfId="1" applyNumberFormat="1" applyFont="1" applyFill="1" applyBorder="1" applyAlignment="1">
      <alignment horizontal="right"/>
    </xf>
    <xf numFmtId="3" fontId="2" fillId="2" borderId="0" xfId="7" applyNumberFormat="1" applyFont="1" applyFill="1" applyBorder="1" applyAlignment="1">
      <alignment vertical="center"/>
    </xf>
    <xf numFmtId="3" fontId="6" fillId="2" borderId="0" xfId="16" applyNumberFormat="1" applyFont="1" applyFill="1" applyBorder="1" applyAlignment="1">
      <alignment horizontal="right"/>
    </xf>
    <xf numFmtId="3" fontId="7" fillId="2" borderId="0" xfId="1" applyNumberFormat="1" applyFont="1" applyFill="1" applyBorder="1" applyAlignment="1">
      <alignment horizontal="right"/>
    </xf>
    <xf numFmtId="0" fontId="18" fillId="2" borderId="0" xfId="16" applyFont="1" applyFill="1" applyBorder="1"/>
    <xf numFmtId="3" fontId="2" fillId="2" borderId="0" xfId="16" applyNumberFormat="1" applyFont="1" applyFill="1" applyBorder="1"/>
    <xf numFmtId="3" fontId="7" fillId="2" borderId="0" xfId="16" applyNumberFormat="1" applyFont="1" applyFill="1" applyBorder="1" applyAlignment="1">
      <alignment horizontal="right"/>
    </xf>
    <xf numFmtId="0" fontId="11" fillId="2" borderId="0" xfId="17" applyFont="1" applyFill="1"/>
    <xf numFmtId="0" fontId="3" fillId="2" borderId="0" xfId="0" applyFont="1" applyFill="1" applyBorder="1" applyAlignment="1">
      <alignment horizontal="right" indent="3"/>
    </xf>
    <xf numFmtId="0" fontId="3" fillId="2" borderId="10" xfId="0" applyFont="1" applyFill="1" applyBorder="1"/>
    <xf numFmtId="0" fontId="3" fillId="2" borderId="1" xfId="0" applyFont="1" applyFill="1" applyBorder="1"/>
    <xf numFmtId="3" fontId="3" fillId="2" borderId="0" xfId="0" applyNumberFormat="1" applyFont="1" applyFill="1" applyAlignment="1"/>
    <xf numFmtId="0" fontId="3" fillId="2" borderId="2" xfId="0" applyFont="1" applyFill="1" applyBorder="1"/>
    <xf numFmtId="0" fontId="3" fillId="2" borderId="16" xfId="0" applyFont="1" applyFill="1" applyBorder="1"/>
    <xf numFmtId="0" fontId="1" fillId="2" borderId="3" xfId="0" applyFont="1" applyFill="1" applyBorder="1"/>
    <xf numFmtId="3" fontId="1" fillId="2" borderId="0" xfId="0" applyNumberFormat="1" applyFont="1" applyFill="1" applyBorder="1" applyAlignment="1">
      <alignment horizontal="right"/>
    </xf>
    <xf numFmtId="0" fontId="1" fillId="2" borderId="5" xfId="0" applyFont="1" applyFill="1" applyBorder="1"/>
    <xf numFmtId="0" fontId="3" fillId="2" borderId="3" xfId="0" applyFont="1" applyFill="1" applyBorder="1"/>
    <xf numFmtId="0" fontId="3" fillId="2" borderId="17" xfId="0" applyFont="1" applyFill="1" applyBorder="1"/>
    <xf numFmtId="0" fontId="20" fillId="2" borderId="1" xfId="0" applyFont="1" applyFill="1" applyBorder="1" applyAlignment="1">
      <alignment horizontal="center"/>
    </xf>
    <xf numFmtId="0" fontId="20" fillId="2" borderId="0" xfId="0" applyFont="1" applyFill="1" applyBorder="1"/>
    <xf numFmtId="3" fontId="20" fillId="2" borderId="1" xfId="0" applyNumberFormat="1" applyFont="1" applyFill="1" applyBorder="1"/>
    <xf numFmtId="3" fontId="3" fillId="2" borderId="0" xfId="0" applyNumberFormat="1" applyFont="1" applyFill="1"/>
    <xf numFmtId="3" fontId="1" fillId="2" borderId="0" xfId="0" applyNumberFormat="1" applyFont="1" applyFill="1"/>
    <xf numFmtId="0" fontId="1" fillId="2" borderId="0" xfId="0" applyFont="1" applyFill="1" applyBorder="1"/>
    <xf numFmtId="3" fontId="3" fillId="2" borderId="0" xfId="0" applyNumberFormat="1" applyFont="1" applyFill="1" applyBorder="1" applyAlignment="1"/>
    <xf numFmtId="0" fontId="15" fillId="2" borderId="0" xfId="0" applyFont="1" applyFill="1"/>
    <xf numFmtId="0" fontId="3" fillId="2" borderId="0" xfId="0" applyFont="1" applyFill="1" applyBorder="1" applyAlignment="1"/>
    <xf numFmtId="0" fontId="3" fillId="2" borderId="16" xfId="0" applyFont="1" applyFill="1" applyBorder="1" applyAlignment="1">
      <alignment horizontal="center"/>
    </xf>
    <xf numFmtId="3" fontId="1" fillId="2" borderId="0" xfId="0" applyNumberFormat="1" applyFont="1" applyFill="1" applyBorder="1" applyAlignment="1"/>
    <xf numFmtId="0" fontId="3" fillId="2" borderId="18" xfId="0" applyFont="1" applyFill="1" applyBorder="1"/>
    <xf numFmtId="3" fontId="3" fillId="2" borderId="10" xfId="0" applyNumberFormat="1" applyFont="1" applyFill="1" applyBorder="1" applyAlignment="1"/>
    <xf numFmtId="3" fontId="3" fillId="2" borderId="0" xfId="0" applyNumberFormat="1" applyFont="1" applyFill="1" applyBorder="1"/>
    <xf numFmtId="0" fontId="1" fillId="2" borderId="0" xfId="16" applyFont="1" applyFill="1" applyBorder="1" applyAlignment="1">
      <alignment horizontal="right"/>
    </xf>
    <xf numFmtId="3" fontId="6" fillId="2" borderId="0" xfId="16" applyNumberFormat="1" applyFont="1" applyFill="1" applyBorder="1"/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/>
    <xf numFmtId="0" fontId="29" fillId="3" borderId="0" xfId="12" applyFont="1" applyFill="1" applyBorder="1"/>
    <xf numFmtId="0" fontId="6" fillId="3" borderId="0" xfId="12" applyFont="1" applyFill="1" applyBorder="1" applyAlignment="1">
      <alignment vertical="top"/>
    </xf>
    <xf numFmtId="0" fontId="6" fillId="3" borderId="0" xfId="12" applyFont="1" applyFill="1" applyBorder="1" applyAlignment="1">
      <alignment horizontal="center" vertical="center"/>
    </xf>
    <xf numFmtId="0" fontId="6" fillId="3" borderId="0" xfId="12" applyFont="1" applyFill="1" applyBorder="1" applyAlignment="1"/>
    <xf numFmtId="0" fontId="11" fillId="2" borderId="0" xfId="0" applyFont="1" applyFill="1"/>
    <xf numFmtId="0" fontId="3" fillId="2" borderId="2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vertical="top" wrapText="1"/>
    </xf>
    <xf numFmtId="168" fontId="1" fillId="2" borderId="14" xfId="0" applyNumberFormat="1" applyFont="1" applyFill="1" applyBorder="1" applyAlignment="1">
      <alignment horizontal="right" vertical="top" wrapText="1"/>
    </xf>
    <xf numFmtId="168" fontId="1" fillId="2" borderId="14" xfId="18" applyNumberFormat="1" applyFont="1" applyFill="1" applyBorder="1" applyAlignment="1">
      <alignment horizontal="right" vertical="top" wrapText="1"/>
    </xf>
    <xf numFmtId="0" fontId="1" fillId="2" borderId="15" xfId="0" applyFont="1" applyFill="1" applyBorder="1" applyAlignment="1">
      <alignment vertical="top" wrapText="1"/>
    </xf>
    <xf numFmtId="168" fontId="1" fillId="2" borderId="15" xfId="0" applyNumberFormat="1" applyFont="1" applyFill="1" applyBorder="1" applyAlignment="1">
      <alignment horizontal="right" vertical="top" wrapText="1"/>
    </xf>
    <xf numFmtId="0" fontId="7" fillId="2" borderId="0" xfId="17" applyFont="1" applyFill="1" applyBorder="1" applyAlignment="1">
      <alignment vertical="top"/>
    </xf>
    <xf numFmtId="0" fontId="6" fillId="2" borderId="0" xfId="17" applyFont="1" applyFill="1" applyAlignment="1"/>
    <xf numFmtId="0" fontId="10" fillId="2" borderId="0" xfId="17" applyFont="1" applyFill="1" applyAlignment="1">
      <alignment horizontal="left" vertical="center" wrapText="1"/>
    </xf>
    <xf numFmtId="0" fontId="10" fillId="2" borderId="0" xfId="17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center" vertical="center" wrapText="1"/>
    </xf>
    <xf numFmtId="9" fontId="1" fillId="2" borderId="14" xfId="0" applyNumberFormat="1" applyFont="1" applyFill="1" applyBorder="1" applyAlignment="1">
      <alignment horizontal="right" vertical="top" wrapText="1"/>
    </xf>
    <xf numFmtId="0" fontId="11" fillId="2" borderId="0" xfId="0" applyFont="1" applyFill="1" applyAlignment="1">
      <alignment vertical="top"/>
    </xf>
    <xf numFmtId="9" fontId="1" fillId="2" borderId="15" xfId="0" applyNumberFormat="1" applyFont="1" applyFill="1" applyBorder="1" applyAlignment="1">
      <alignment horizontal="right" vertical="top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167" fontId="7" fillId="3" borderId="4" xfId="1" applyNumberFormat="1" applyFont="1" applyFill="1" applyBorder="1" applyAlignment="1">
      <alignment horizontal="right" vertical="center"/>
    </xf>
    <xf numFmtId="167" fontId="7" fillId="3" borderId="0" xfId="0" applyNumberFormat="1" applyFont="1" applyFill="1"/>
    <xf numFmtId="0" fontId="11" fillId="3" borderId="0" xfId="0" applyFont="1" applyFill="1" applyBorder="1"/>
    <xf numFmtId="0" fontId="11" fillId="3" borderId="0" xfId="0" applyFont="1" applyFill="1"/>
    <xf numFmtId="0" fontId="11" fillId="3" borderId="0" xfId="0" applyFont="1" applyFill="1" applyAlignment="1">
      <alignment wrapText="1"/>
    </xf>
    <xf numFmtId="0" fontId="7" fillId="3" borderId="0" xfId="0" applyFont="1" applyFill="1" applyAlignment="1">
      <alignment wrapText="1"/>
    </xf>
    <xf numFmtId="0" fontId="11" fillId="3" borderId="0" xfId="0" applyFont="1" applyFill="1" applyAlignment="1"/>
    <xf numFmtId="3" fontId="11" fillId="3" borderId="0" xfId="0" applyNumberFormat="1" applyFont="1" applyFill="1" applyAlignment="1"/>
    <xf numFmtId="0" fontId="7" fillId="3" borderId="0" xfId="0" applyFont="1" applyFill="1" applyAlignment="1"/>
    <xf numFmtId="3" fontId="29" fillId="3" borderId="0" xfId="12" applyNumberFormat="1" applyFont="1" applyFill="1"/>
    <xf numFmtId="3" fontId="7" fillId="3" borderId="1" xfId="12" applyNumberFormat="1" applyFont="1" applyFill="1" applyBorder="1"/>
    <xf numFmtId="0" fontId="7" fillId="3" borderId="1" xfId="12" applyFont="1" applyFill="1" applyBorder="1"/>
    <xf numFmtId="3" fontId="6" fillId="3" borderId="1" xfId="12" applyNumberFormat="1" applyFont="1" applyFill="1" applyBorder="1"/>
    <xf numFmtId="0" fontId="7" fillId="4" borderId="1" xfId="12" applyFont="1" applyFill="1" applyBorder="1"/>
    <xf numFmtId="0" fontId="33" fillId="3" borderId="0" xfId="0" applyFont="1" applyFill="1"/>
    <xf numFmtId="0" fontId="27" fillId="3" borderId="0" xfId="0" applyFont="1" applyFill="1"/>
    <xf numFmtId="3" fontId="32" fillId="3" borderId="0" xfId="0" applyNumberFormat="1" applyFont="1" applyFill="1" applyBorder="1"/>
    <xf numFmtId="3" fontId="0" fillId="3" borderId="0" xfId="0" applyNumberFormat="1" applyFill="1"/>
    <xf numFmtId="0" fontId="33" fillId="2" borderId="0" xfId="16" applyFont="1" applyFill="1"/>
    <xf numFmtId="3" fontId="33" fillId="2" borderId="0" xfId="16" applyNumberFormat="1" applyFont="1" applyFill="1"/>
    <xf numFmtId="4" fontId="1" fillId="2" borderId="2" xfId="0" applyNumberFormat="1" applyFont="1" applyFill="1" applyBorder="1" applyAlignment="1"/>
    <xf numFmtId="0" fontId="0" fillId="2" borderId="0" xfId="16" applyFont="1" applyFill="1"/>
    <xf numFmtId="0" fontId="27" fillId="2" borderId="0" xfId="16" applyFont="1" applyFill="1"/>
    <xf numFmtId="0" fontId="1" fillId="2" borderId="0" xfId="16" applyFill="1" applyAlignment="1">
      <alignment wrapText="1"/>
    </xf>
    <xf numFmtId="3" fontId="1" fillId="2" borderId="0" xfId="16" applyNumberFormat="1" applyFill="1" applyBorder="1"/>
    <xf numFmtId="3" fontId="20" fillId="2" borderId="0" xfId="0" applyNumberFormat="1" applyFont="1" applyFill="1" applyBorder="1" applyAlignment="1">
      <alignment horizontal="right"/>
    </xf>
    <xf numFmtId="0" fontId="0" fillId="3" borderId="0" xfId="0" applyFill="1" applyBorder="1" applyAlignment="1">
      <alignment horizontal="right"/>
    </xf>
    <xf numFmtId="0" fontId="1" fillId="2" borderId="0" xfId="16" applyFill="1" applyAlignment="1"/>
    <xf numFmtId="3" fontId="1" fillId="2" borderId="0" xfId="16" applyNumberFormat="1" applyFill="1" applyAlignment="1"/>
    <xf numFmtId="0" fontId="1" fillId="3" borderId="0" xfId="16" applyFill="1"/>
    <xf numFmtId="0" fontId="1" fillId="3" borderId="0" xfId="16" applyFill="1" applyAlignment="1">
      <alignment wrapText="1"/>
    </xf>
    <xf numFmtId="3" fontId="1" fillId="3" borderId="0" xfId="16" applyNumberFormat="1" applyFill="1"/>
    <xf numFmtId="3" fontId="20" fillId="2" borderId="0" xfId="0" applyNumberFormat="1" applyFont="1" applyFill="1" applyBorder="1"/>
    <xf numFmtId="0" fontId="11" fillId="3" borderId="0" xfId="16" applyFont="1" applyFill="1"/>
    <xf numFmtId="0" fontId="11" fillId="3" borderId="0" xfId="16" applyFont="1" applyFill="1" applyAlignment="1">
      <alignment wrapText="1"/>
    </xf>
    <xf numFmtId="3" fontId="11" fillId="3" borderId="0" xfId="16" applyNumberFormat="1" applyFont="1" applyFill="1"/>
    <xf numFmtId="0" fontId="4" fillId="2" borderId="0" xfId="16" applyFont="1" applyFill="1" applyBorder="1" applyAlignment="1">
      <alignment horizontal="center"/>
    </xf>
    <xf numFmtId="0" fontId="1" fillId="3" borderId="0" xfId="16" applyFill="1" applyBorder="1"/>
    <xf numFmtId="0" fontId="4" fillId="3" borderId="0" xfId="16" applyFont="1" applyFill="1" applyBorder="1" applyAlignment="1">
      <alignment horizontal="center"/>
    </xf>
    <xf numFmtId="0" fontId="1" fillId="3" borderId="0" xfId="16" applyFont="1" applyFill="1" applyBorder="1"/>
    <xf numFmtId="0" fontId="6" fillId="3" borderId="0" xfId="16" applyFont="1" applyFill="1" applyBorder="1"/>
    <xf numFmtId="3" fontId="3" fillId="3" borderId="0" xfId="16" applyNumberFormat="1" applyFont="1" applyFill="1" applyBorder="1"/>
    <xf numFmtId="3" fontId="1" fillId="3" borderId="0" xfId="16" applyNumberFormat="1" applyFill="1" applyBorder="1"/>
    <xf numFmtId="0" fontId="2" fillId="3" borderId="0" xfId="16" applyFont="1" applyFill="1" applyAlignment="1"/>
    <xf numFmtId="0" fontId="1" fillId="3" borderId="0" xfId="16" applyFont="1" applyFill="1"/>
    <xf numFmtId="0" fontId="3" fillId="3" borderId="10" xfId="16" applyFont="1" applyFill="1" applyBorder="1"/>
    <xf numFmtId="0" fontId="3" fillId="3" borderId="1" xfId="16" applyFont="1" applyFill="1" applyBorder="1" applyAlignment="1">
      <alignment horizontal="center"/>
    </xf>
    <xf numFmtId="0" fontId="3" fillId="3" borderId="1" xfId="16" applyFont="1" applyFill="1" applyBorder="1" applyAlignment="1">
      <alignment horizontal="right"/>
    </xf>
    <xf numFmtId="0" fontId="3" fillId="3" borderId="0" xfId="16" applyFont="1" applyFill="1" applyBorder="1"/>
    <xf numFmtId="0" fontId="3" fillId="3" borderId="0" xfId="16" applyFont="1" applyFill="1" applyAlignment="1">
      <alignment horizontal="right"/>
    </xf>
    <xf numFmtId="0" fontId="1" fillId="3" borderId="0" xfId="16" applyFont="1" applyFill="1" applyAlignment="1">
      <alignment horizontal="right"/>
    </xf>
    <xf numFmtId="3" fontId="3" fillId="3" borderId="0" xfId="7" applyNumberFormat="1" applyFont="1" applyFill="1" applyBorder="1" applyAlignment="1">
      <alignment horizontal="right" vertical="center"/>
    </xf>
    <xf numFmtId="0" fontId="1" fillId="3" borderId="2" xfId="16" applyFont="1" applyFill="1" applyBorder="1"/>
    <xf numFmtId="0" fontId="1" fillId="3" borderId="3" xfId="16" applyFont="1" applyFill="1" applyBorder="1"/>
    <xf numFmtId="3" fontId="19" fillId="3" borderId="0" xfId="0" applyNumberFormat="1" applyFont="1" applyFill="1" applyBorder="1" applyAlignment="1">
      <alignment horizontal="right"/>
    </xf>
    <xf numFmtId="0" fontId="1" fillId="3" borderId="5" xfId="16" applyFont="1" applyFill="1" applyBorder="1"/>
    <xf numFmtId="0" fontId="2" fillId="3" borderId="0" xfId="16" applyFont="1" applyFill="1"/>
    <xf numFmtId="0" fontId="16" fillId="3" borderId="0" xfId="16" applyFont="1" applyFill="1"/>
    <xf numFmtId="0" fontId="7" fillId="3" borderId="0" xfId="16" applyFont="1" applyFill="1"/>
    <xf numFmtId="0" fontId="6" fillId="3" borderId="10" xfId="16" applyFont="1" applyFill="1" applyBorder="1"/>
    <xf numFmtId="0" fontId="6" fillId="3" borderId="0" xfId="16" applyFont="1" applyFill="1" applyBorder="1" applyAlignment="1">
      <alignment horizontal="right"/>
    </xf>
    <xf numFmtId="0" fontId="7" fillId="3" borderId="0" xfId="16" applyFont="1" applyFill="1" applyBorder="1" applyAlignment="1">
      <alignment horizontal="right"/>
    </xf>
    <xf numFmtId="3" fontId="3" fillId="3" borderId="0" xfId="16" applyNumberFormat="1" applyFont="1" applyFill="1" applyBorder="1" applyAlignment="1">
      <alignment horizontal="right"/>
    </xf>
    <xf numFmtId="0" fontId="19" fillId="3" borderId="0" xfId="0" applyFont="1" applyFill="1" applyBorder="1" applyAlignment="1">
      <alignment horizontal="right"/>
    </xf>
    <xf numFmtId="0" fontId="4" fillId="3" borderId="0" xfId="16" applyFont="1" applyFill="1" applyAlignment="1">
      <alignment horizontal="right"/>
    </xf>
    <xf numFmtId="0" fontId="7" fillId="3" borderId="4" xfId="16" applyFont="1" applyFill="1" applyBorder="1" applyAlignment="1">
      <alignment horizontal="right"/>
    </xf>
    <xf numFmtId="0" fontId="1" fillId="3" borderId="0" xfId="16" applyFont="1" applyFill="1" applyBorder="1" applyAlignment="1">
      <alignment horizontal="right"/>
    </xf>
    <xf numFmtId="0" fontId="3" fillId="2" borderId="23" xfId="0" applyFont="1" applyFill="1" applyBorder="1" applyAlignment="1">
      <alignment horizontal="left" vertical="center" wrapText="1"/>
    </xf>
    <xf numFmtId="0" fontId="1" fillId="3" borderId="0" xfId="16" applyFont="1" applyFill="1" applyBorder="1" applyAlignment="1">
      <alignment horizontal="right"/>
    </xf>
    <xf numFmtId="3" fontId="3" fillId="3" borderId="0" xfId="0" applyNumberFormat="1" applyFont="1" applyFill="1" applyBorder="1" applyAlignment="1">
      <alignment horizontal="right"/>
    </xf>
    <xf numFmtId="0" fontId="7" fillId="3" borderId="0" xfId="16" applyFont="1" applyFill="1" applyBorder="1"/>
    <xf numFmtId="3" fontId="3" fillId="3" borderId="10" xfId="16" applyNumberFormat="1" applyFont="1" applyFill="1" applyBorder="1"/>
    <xf numFmtId="3" fontId="1" fillId="3" borderId="1" xfId="10" applyNumberFormat="1" applyFont="1" applyFill="1" applyBorder="1" applyAlignment="1">
      <alignment horizontal="right" vertical="center"/>
    </xf>
    <xf numFmtId="3" fontId="7" fillId="3" borderId="1" xfId="1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167" fontId="6" fillId="3" borderId="1" xfId="0" applyNumberFormat="1" applyFont="1" applyFill="1" applyBorder="1"/>
    <xf numFmtId="0" fontId="6" fillId="3" borderId="1" xfId="0" applyFont="1" applyFill="1" applyBorder="1" applyAlignment="1">
      <alignment horizontal="center" vertical="center"/>
    </xf>
    <xf numFmtId="1" fontId="11" fillId="3" borderId="0" xfId="0" applyNumberFormat="1" applyFont="1" applyFill="1"/>
    <xf numFmtId="0" fontId="34" fillId="3" borderId="0" xfId="12" applyFont="1" applyFill="1"/>
    <xf numFmtId="0" fontId="29" fillId="3" borderId="0" xfId="12" applyFont="1" applyFill="1" applyBorder="1" applyAlignment="1">
      <alignment horizontal="center" vertical="top"/>
    </xf>
    <xf numFmtId="0" fontId="11" fillId="3" borderId="0" xfId="0" applyFont="1" applyFill="1" applyAlignment="1">
      <alignment horizontal="center" vertical="top"/>
    </xf>
    <xf numFmtId="1" fontId="11" fillId="3" borderId="0" xfId="0" applyNumberFormat="1" applyFont="1" applyFill="1" applyAlignment="1">
      <alignment horizontal="center" vertical="top"/>
    </xf>
    <xf numFmtId="0" fontId="34" fillId="3" borderId="0" xfId="12" applyFont="1" applyFill="1" applyAlignment="1">
      <alignment horizontal="center" vertical="top"/>
    </xf>
    <xf numFmtId="0" fontId="29" fillId="3" borderId="0" xfId="12" applyFont="1" applyFill="1" applyAlignment="1">
      <alignment horizontal="center" vertical="top"/>
    </xf>
    <xf numFmtId="0" fontId="2" fillId="3" borderId="0" xfId="0" applyFont="1" applyFill="1" applyBorder="1" applyAlignment="1">
      <alignment horizontal="center"/>
    </xf>
    <xf numFmtId="0" fontId="4" fillId="3" borderId="0" xfId="0" applyFont="1" applyFill="1" applyBorder="1"/>
    <xf numFmtId="0" fontId="3" fillId="3" borderId="0" xfId="0" applyFont="1" applyFill="1" applyBorder="1" applyAlignment="1">
      <alignment horizontal="center"/>
    </xf>
    <xf numFmtId="37" fontId="33" fillId="3" borderId="0" xfId="0" applyNumberFormat="1" applyFont="1" applyFill="1"/>
    <xf numFmtId="3" fontId="6" fillId="3" borderId="1" xfId="0" applyNumberFormat="1" applyFont="1" applyFill="1" applyBorder="1"/>
    <xf numFmtId="0" fontId="0" fillId="3" borderId="0" xfId="0" applyFont="1" applyFill="1"/>
    <xf numFmtId="3" fontId="6" fillId="3" borderId="1" xfId="0" applyNumberFormat="1" applyFont="1" applyFill="1" applyBorder="1" applyAlignment="1"/>
    <xf numFmtId="0" fontId="32" fillId="3" borderId="0" xfId="0" applyFont="1" applyFill="1"/>
    <xf numFmtId="167" fontId="7" fillId="3" borderId="0" xfId="0" applyNumberFormat="1" applyFont="1" applyFill="1" applyBorder="1"/>
    <xf numFmtId="0" fontId="3" fillId="3" borderId="1" xfId="0" applyFont="1" applyFill="1" applyBorder="1" applyAlignment="1">
      <alignment horizontal="center"/>
    </xf>
    <xf numFmtId="165" fontId="6" fillId="3" borderId="1" xfId="0" applyNumberFormat="1" applyFont="1" applyFill="1" applyBorder="1" applyAlignment="1"/>
    <xf numFmtId="0" fontId="6" fillId="3" borderId="1" xfId="12" applyFont="1" applyFill="1" applyBorder="1" applyAlignment="1">
      <alignment horizontal="center"/>
    </xf>
    <xf numFmtId="167" fontId="7" fillId="3" borderId="16" xfId="1" applyNumberFormat="1" applyFont="1" applyFill="1" applyBorder="1" applyAlignment="1">
      <alignment vertical="center"/>
    </xf>
    <xf numFmtId="167" fontId="7" fillId="3" borderId="3" xfId="1" applyNumberFormat="1" applyFont="1" applyFill="1" applyBorder="1" applyAlignment="1">
      <alignment horizontal="right" vertical="center"/>
    </xf>
    <xf numFmtId="167" fontId="7" fillId="3" borderId="12" xfId="1" applyNumberFormat="1" applyFont="1" applyFill="1" applyBorder="1" applyAlignment="1">
      <alignment vertical="center"/>
    </xf>
    <xf numFmtId="167" fontId="7" fillId="3" borderId="17" xfId="1" applyNumberFormat="1" applyFont="1" applyFill="1" applyBorder="1" applyAlignment="1">
      <alignment horizontal="right" vertical="center"/>
    </xf>
    <xf numFmtId="167" fontId="7" fillId="3" borderId="2" xfId="1" applyNumberFormat="1" applyFont="1" applyFill="1" applyBorder="1" applyAlignment="1">
      <alignment vertical="center"/>
    </xf>
    <xf numFmtId="3" fontId="3" fillId="0" borderId="1" xfId="0" applyNumberFormat="1" applyFont="1" applyBorder="1"/>
    <xf numFmtId="3" fontId="3" fillId="2" borderId="1" xfId="16" applyNumberFormat="1" applyFont="1" applyFill="1" applyBorder="1"/>
    <xf numFmtId="3" fontId="20" fillId="0" borderId="1" xfId="0" applyNumberFormat="1" applyFont="1" applyBorder="1"/>
    <xf numFmtId="3" fontId="3" fillId="3" borderId="1" xfId="0" applyNumberFormat="1" applyFont="1" applyFill="1" applyBorder="1" applyAlignment="1">
      <alignment horizontal="right"/>
    </xf>
    <xf numFmtId="3" fontId="3" fillId="3" borderId="1" xfId="16" applyNumberFormat="1" applyFont="1" applyFill="1" applyBorder="1"/>
    <xf numFmtId="3" fontId="3" fillId="3" borderId="1" xfId="0" applyNumberFormat="1" applyFont="1" applyFill="1" applyBorder="1"/>
    <xf numFmtId="3" fontId="1" fillId="3" borderId="3" xfId="16" applyNumberFormat="1" applyFont="1" applyFill="1" applyBorder="1"/>
    <xf numFmtId="3" fontId="19" fillId="3" borderId="0" xfId="0" applyNumberFormat="1" applyFont="1" applyFill="1" applyBorder="1"/>
    <xf numFmtId="3" fontId="0" fillId="3" borderId="3" xfId="0" applyNumberFormat="1" applyFont="1" applyFill="1" applyBorder="1"/>
    <xf numFmtId="3" fontId="0" fillId="3" borderId="5" xfId="0" applyNumberFormat="1" applyFont="1" applyFill="1" applyBorder="1"/>
    <xf numFmtId="3" fontId="3" fillId="3" borderId="10" xfId="0" applyNumberFormat="1" applyFont="1" applyFill="1" applyBorder="1"/>
    <xf numFmtId="3" fontId="0" fillId="2" borderId="0" xfId="0" applyNumberFormat="1" applyFont="1" applyFill="1"/>
    <xf numFmtId="0" fontId="7" fillId="2" borderId="17" xfId="16" applyFont="1" applyFill="1" applyBorder="1"/>
    <xf numFmtId="0" fontId="7" fillId="2" borderId="18" xfId="16" applyFont="1" applyFill="1" applyBorder="1"/>
    <xf numFmtId="0" fontId="6" fillId="2" borderId="1" xfId="16" applyFont="1" applyFill="1" applyBorder="1"/>
    <xf numFmtId="0" fontId="7" fillId="2" borderId="16" xfId="16" applyFont="1" applyFill="1" applyBorder="1"/>
    <xf numFmtId="0" fontId="39" fillId="2" borderId="0" xfId="16" applyFont="1" applyFill="1" applyBorder="1"/>
    <xf numFmtId="0" fontId="40" fillId="2" borderId="0" xfId="16" applyFont="1" applyFill="1" applyBorder="1" applyAlignment="1">
      <alignment horizontal="center"/>
    </xf>
    <xf numFmtId="3" fontId="1" fillId="3" borderId="5" xfId="16" applyNumberFormat="1" applyFont="1" applyFill="1" applyBorder="1"/>
    <xf numFmtId="0" fontId="3" fillId="2" borderId="1" xfId="16" applyFont="1" applyFill="1" applyBorder="1"/>
    <xf numFmtId="0" fontId="0" fillId="3" borderId="0" xfId="0" applyFont="1" applyFill="1" applyBorder="1"/>
    <xf numFmtId="0" fontId="3" fillId="3" borderId="1" xfId="16" applyFont="1" applyFill="1" applyBorder="1"/>
    <xf numFmtId="0" fontId="30" fillId="3" borderId="1" xfId="0" applyFont="1" applyFill="1" applyBorder="1"/>
    <xf numFmtId="3" fontId="30" fillId="3" borderId="1" xfId="0" applyNumberFormat="1" applyFont="1" applyFill="1" applyBorder="1"/>
    <xf numFmtId="3" fontId="30" fillId="3" borderId="10" xfId="0" applyNumberFormat="1" applyFont="1" applyFill="1" applyBorder="1"/>
    <xf numFmtId="0" fontId="7" fillId="3" borderId="16" xfId="0" applyFont="1" applyFill="1" applyBorder="1" applyAlignment="1">
      <alignment horizontal="left"/>
    </xf>
    <xf numFmtId="3" fontId="30" fillId="3" borderId="16" xfId="0" applyNumberFormat="1" applyFont="1" applyFill="1" applyBorder="1"/>
    <xf numFmtId="0" fontId="7" fillId="3" borderId="17" xfId="0" applyFont="1" applyFill="1" applyBorder="1" applyAlignment="1">
      <alignment horizontal="left"/>
    </xf>
    <xf numFmtId="3" fontId="30" fillId="3" borderId="17" xfId="0" applyNumberFormat="1" applyFont="1" applyFill="1" applyBorder="1"/>
    <xf numFmtId="3" fontId="7" fillId="3" borderId="17" xfId="0" applyNumberFormat="1" applyFont="1" applyFill="1" applyBorder="1"/>
    <xf numFmtId="3" fontId="38" fillId="3" borderId="3" xfId="0" applyNumberFormat="1" applyFont="1" applyFill="1" applyBorder="1" applyAlignment="1">
      <alignment horizontal="right"/>
    </xf>
    <xf numFmtId="0" fontId="7" fillId="3" borderId="18" xfId="0" applyFont="1" applyFill="1" applyBorder="1" applyAlignment="1">
      <alignment horizontal="left"/>
    </xf>
    <xf numFmtId="3" fontId="30" fillId="3" borderId="18" xfId="0" applyNumberFormat="1" applyFont="1" applyFill="1" applyBorder="1"/>
    <xf numFmtId="3" fontId="38" fillId="3" borderId="5" xfId="0" applyNumberFormat="1" applyFont="1" applyFill="1" applyBorder="1" applyAlignment="1">
      <alignment horizontal="right"/>
    </xf>
    <xf numFmtId="3" fontId="7" fillId="3" borderId="18" xfId="0" applyNumberFormat="1" applyFont="1" applyFill="1" applyBorder="1"/>
    <xf numFmtId="0" fontId="30" fillId="3" borderId="0" xfId="0" applyFont="1" applyFill="1" applyBorder="1" applyAlignment="1">
      <alignment horizontal="center" wrapText="1"/>
    </xf>
    <xf numFmtId="3" fontId="30" fillId="3" borderId="1" xfId="0" applyNumberFormat="1" applyFont="1" applyFill="1" applyBorder="1" applyAlignment="1">
      <alignment horizontal="right" wrapText="1"/>
    </xf>
    <xf numFmtId="3" fontId="30" fillId="3" borderId="0" xfId="0" applyNumberFormat="1" applyFont="1" applyFill="1" applyBorder="1" applyAlignment="1">
      <alignment horizontal="center" wrapText="1"/>
    </xf>
    <xf numFmtId="3" fontId="6" fillId="3" borderId="16" xfId="0" applyNumberFormat="1" applyFont="1" applyFill="1" applyBorder="1"/>
    <xf numFmtId="3" fontId="38" fillId="3" borderId="18" xfId="0" applyNumberFormat="1" applyFont="1" applyFill="1" applyBorder="1" applyAlignment="1">
      <alignment horizontal="right"/>
    </xf>
    <xf numFmtId="3" fontId="38" fillId="3" borderId="17" xfId="0" applyNumberFormat="1" applyFont="1" applyFill="1" applyBorder="1" applyAlignment="1">
      <alignment horizontal="right"/>
    </xf>
    <xf numFmtId="0" fontId="30" fillId="3" borderId="16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2" fillId="2" borderId="0" xfId="0" applyFont="1" applyFill="1" applyAlignment="1">
      <alignment horizontal="left" wrapText="1"/>
    </xf>
    <xf numFmtId="0" fontId="3" fillId="3" borderId="1" xfId="0" applyFont="1" applyFill="1" applyBorder="1" applyAlignment="1">
      <alignment horizontal="center" vertical="center"/>
    </xf>
    <xf numFmtId="0" fontId="0" fillId="3" borderId="0" xfId="0" applyFill="1" applyBorder="1" applyAlignment="1"/>
    <xf numFmtId="3" fontId="6" fillId="3" borderId="0" xfId="0" applyNumberFormat="1" applyFont="1" applyFill="1" applyBorder="1" applyAlignment="1">
      <alignment horizontal="right" vertical="center"/>
    </xf>
    <xf numFmtId="37" fontId="9" fillId="3" borderId="0" xfId="0" applyNumberFormat="1" applyFont="1" applyFill="1" applyBorder="1" applyAlignment="1">
      <alignment horizontal="right" vertical="center" wrapText="1"/>
    </xf>
    <xf numFmtId="37" fontId="8" fillId="3" borderId="0" xfId="0" applyNumberFormat="1" applyFont="1" applyFill="1" applyBorder="1" applyAlignment="1">
      <alignment horizontal="right" vertical="center" wrapText="1"/>
    </xf>
    <xf numFmtId="0" fontId="6" fillId="3" borderId="2" xfId="0" applyFont="1" applyFill="1" applyBorder="1"/>
    <xf numFmtId="0" fontId="6" fillId="3" borderId="3" xfId="0" applyFont="1" applyFill="1" applyBorder="1"/>
    <xf numFmtId="0" fontId="3" fillId="3" borderId="3" xfId="0" applyFont="1" applyFill="1" applyBorder="1"/>
    <xf numFmtId="0" fontId="3" fillId="3" borderId="5" xfId="0" applyFont="1" applyFill="1" applyBorder="1"/>
    <xf numFmtId="0" fontId="0" fillId="3" borderId="0" xfId="0" applyFill="1" applyAlignment="1"/>
    <xf numFmtId="0" fontId="3" fillId="3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9" fillId="3" borderId="0" xfId="0" applyFont="1" applyFill="1" applyBorder="1"/>
    <xf numFmtId="0" fontId="39" fillId="3" borderId="0" xfId="0" applyFont="1" applyFill="1" applyBorder="1" applyAlignment="1">
      <alignment wrapText="1"/>
    </xf>
    <xf numFmtId="0" fontId="42" fillId="3" borderId="0" xfId="0" applyFont="1" applyFill="1" applyBorder="1"/>
    <xf numFmtId="37" fontId="39" fillId="3" borderId="0" xfId="0" applyNumberFormat="1" applyFont="1" applyFill="1" applyBorder="1" applyAlignment="1">
      <alignment horizontal="right" vertical="center" wrapText="1"/>
    </xf>
    <xf numFmtId="0" fontId="41" fillId="3" borderId="0" xfId="0" applyFont="1" applyFill="1" applyBorder="1"/>
    <xf numFmtId="0" fontId="41" fillId="3" borderId="0" xfId="0" applyFont="1" applyFill="1"/>
    <xf numFmtId="0" fontId="41" fillId="2" borderId="0" xfId="16" applyFont="1" applyFill="1" applyBorder="1"/>
    <xf numFmtId="0" fontId="6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0" xfId="0" applyFont="1" applyFill="1" applyAlignment="1"/>
    <xf numFmtId="0" fontId="2" fillId="3" borderId="2" xfId="0" applyFont="1" applyFill="1" applyBorder="1"/>
    <xf numFmtId="0" fontId="4" fillId="3" borderId="0" xfId="0" applyFont="1" applyFill="1" applyBorder="1" applyAlignment="1">
      <alignment vertical="center"/>
    </xf>
    <xf numFmtId="0" fontId="2" fillId="3" borderId="3" xfId="0" applyFont="1" applyFill="1" applyBorder="1"/>
    <xf numFmtId="0" fontId="4" fillId="3" borderId="0" xfId="0" applyFont="1" applyFill="1" applyBorder="1" applyAlignment="1">
      <alignment horizontal="right" vertical="center"/>
    </xf>
    <xf numFmtId="0" fontId="2" fillId="3" borderId="5" xfId="0" applyFont="1" applyFill="1" applyBorder="1"/>
    <xf numFmtId="0" fontId="6" fillId="3" borderId="0" xfId="0" applyFont="1" applyFill="1" applyBorder="1" applyAlignment="1"/>
    <xf numFmtId="167" fontId="7" fillId="3" borderId="7" xfId="1" applyNumberFormat="1" applyFont="1" applyFill="1" applyBorder="1" applyAlignment="1">
      <alignment vertical="center"/>
    </xf>
    <xf numFmtId="167" fontId="7" fillId="3" borderId="18" xfId="1" applyNumberFormat="1" applyFont="1" applyFill="1" applyBorder="1" applyAlignment="1">
      <alignment horizontal="right" vertical="center"/>
    </xf>
    <xf numFmtId="3" fontId="6" fillId="3" borderId="18" xfId="0" applyNumberFormat="1" applyFont="1" applyFill="1" applyBorder="1"/>
    <xf numFmtId="3" fontId="6" fillId="3" borderId="17" xfId="0" applyNumberFormat="1" applyFont="1" applyFill="1" applyBorder="1"/>
    <xf numFmtId="167" fontId="6" fillId="3" borderId="1" xfId="1" applyNumberFormat="1" applyFont="1" applyFill="1" applyBorder="1" applyAlignment="1">
      <alignment horizontal="right" vertical="center"/>
    </xf>
    <xf numFmtId="167" fontId="6" fillId="3" borderId="0" xfId="1" applyNumberFormat="1" applyFont="1" applyFill="1" applyBorder="1" applyAlignment="1">
      <alignment horizontal="right" vertical="center"/>
    </xf>
    <xf numFmtId="0" fontId="2" fillId="3" borderId="0" xfId="0" applyFont="1" applyFill="1" applyAlignment="1">
      <alignment wrapText="1"/>
    </xf>
    <xf numFmtId="0" fontId="29" fillId="3" borderId="0" xfId="0" applyFont="1" applyFill="1" applyBorder="1"/>
    <xf numFmtId="0" fontId="29" fillId="3" borderId="0" xfId="0" applyFont="1" applyFill="1"/>
    <xf numFmtId="3" fontId="29" fillId="3" borderId="0" xfId="0" applyNumberFormat="1" applyFont="1" applyFill="1" applyBorder="1"/>
    <xf numFmtId="0" fontId="43" fillId="3" borderId="0" xfId="0" applyFont="1" applyFill="1" applyBorder="1"/>
    <xf numFmtId="0" fontId="43" fillId="3" borderId="0" xfId="0" applyFont="1" applyFill="1"/>
    <xf numFmtId="0" fontId="38" fillId="3" borderId="0" xfId="0" applyFont="1" applyFill="1" applyBorder="1"/>
    <xf numFmtId="0" fontId="23" fillId="3" borderId="0" xfId="0" applyFont="1" applyFill="1"/>
    <xf numFmtId="0" fontId="29" fillId="3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center" vertical="center"/>
    </xf>
    <xf numFmtId="3" fontId="41" fillId="3" borderId="0" xfId="0" applyNumberFormat="1" applyFont="1" applyFill="1" applyBorder="1"/>
    <xf numFmtId="0" fontId="30" fillId="3" borderId="10" xfId="0" applyFont="1" applyFill="1" applyBorder="1"/>
    <xf numFmtId="0" fontId="23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0" fontId="45" fillId="3" borderId="0" xfId="0" applyFont="1" applyFill="1" applyBorder="1" applyAlignment="1"/>
    <xf numFmtId="1" fontId="7" fillId="3" borderId="2" xfId="0" applyNumberFormat="1" applyFont="1" applyFill="1" applyBorder="1"/>
    <xf numFmtId="1" fontId="7" fillId="3" borderId="7" xfId="0" applyNumberFormat="1" applyFont="1" applyFill="1" applyBorder="1"/>
    <xf numFmtId="1" fontId="7" fillId="3" borderId="12" xfId="0" applyNumberFormat="1" applyFont="1" applyFill="1" applyBorder="1"/>
    <xf numFmtId="1" fontId="7" fillId="3" borderId="3" xfId="0" applyNumberFormat="1" applyFont="1" applyFill="1" applyBorder="1"/>
    <xf numFmtId="1" fontId="7" fillId="3" borderId="0" xfId="0" applyNumberFormat="1" applyFont="1" applyFill="1" applyBorder="1"/>
    <xf numFmtId="1" fontId="7" fillId="3" borderId="4" xfId="0" applyNumberFormat="1" applyFont="1" applyFill="1" applyBorder="1"/>
    <xf numFmtId="1" fontId="7" fillId="3" borderId="5" xfId="0" applyNumberFormat="1" applyFont="1" applyFill="1" applyBorder="1"/>
    <xf numFmtId="1" fontId="7" fillId="3" borderId="8" xfId="0" applyNumberFormat="1" applyFont="1" applyFill="1" applyBorder="1"/>
    <xf numFmtId="1" fontId="7" fillId="3" borderId="6" xfId="0" applyNumberFormat="1" applyFont="1" applyFill="1" applyBorder="1"/>
    <xf numFmtId="1" fontId="7" fillId="3" borderId="16" xfId="0" applyNumberFormat="1" applyFont="1" applyFill="1" applyBorder="1"/>
    <xf numFmtId="1" fontId="7" fillId="3" borderId="17" xfId="0" applyNumberFormat="1" applyFont="1" applyFill="1" applyBorder="1"/>
    <xf numFmtId="1" fontId="7" fillId="3" borderId="18" xfId="0" applyNumberFormat="1" applyFont="1" applyFill="1" applyBorder="1"/>
    <xf numFmtId="0" fontId="7" fillId="3" borderId="3" xfId="0" applyFont="1" applyFill="1" applyBorder="1" applyAlignment="1">
      <alignment horizontal="right"/>
    </xf>
    <xf numFmtId="0" fontId="7" fillId="3" borderId="0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right"/>
    </xf>
    <xf numFmtId="0" fontId="7" fillId="3" borderId="8" xfId="0" applyFont="1" applyFill="1" applyBorder="1" applyAlignment="1">
      <alignment horizontal="right"/>
    </xf>
    <xf numFmtId="0" fontId="7" fillId="3" borderId="16" xfId="0" applyFont="1" applyFill="1" applyBorder="1" applyAlignment="1">
      <alignment horizontal="right"/>
    </xf>
    <xf numFmtId="0" fontId="7" fillId="3" borderId="17" xfId="0" applyFont="1" applyFill="1" applyBorder="1" applyAlignment="1">
      <alignment horizontal="right"/>
    </xf>
    <xf numFmtId="0" fontId="7" fillId="3" borderId="18" xfId="0" applyFont="1" applyFill="1" applyBorder="1" applyAlignment="1">
      <alignment horizontal="right"/>
    </xf>
    <xf numFmtId="167" fontId="7" fillId="3" borderId="16" xfId="1" applyNumberFormat="1" applyFont="1" applyFill="1" applyBorder="1" applyAlignment="1">
      <alignment horizontal="right" vertical="center"/>
    </xf>
    <xf numFmtId="1" fontId="41" fillId="3" borderId="0" xfId="0" applyNumberFormat="1" applyFont="1" applyFill="1"/>
    <xf numFmtId="167" fontId="7" fillId="3" borderId="0" xfId="1" applyNumberFormat="1" applyFont="1" applyFill="1" applyBorder="1" applyAlignment="1">
      <alignment horizontal="right" vertical="center"/>
    </xf>
    <xf numFmtId="3" fontId="7" fillId="3" borderId="0" xfId="1" applyNumberFormat="1" applyFont="1" applyFill="1" applyBorder="1" applyAlignment="1">
      <alignment vertical="center"/>
    </xf>
    <xf numFmtId="3" fontId="6" fillId="3" borderId="1" xfId="1" applyNumberFormat="1" applyFont="1" applyFill="1" applyBorder="1" applyAlignment="1">
      <alignment vertical="center"/>
    </xf>
    <xf numFmtId="3" fontId="7" fillId="3" borderId="0" xfId="0" applyNumberFormat="1" applyFont="1" applyFill="1" applyBorder="1" applyAlignment="1">
      <alignment horizontal="right"/>
    </xf>
    <xf numFmtId="3" fontId="7" fillId="3" borderId="17" xfId="0" applyNumberFormat="1" applyFont="1" applyFill="1" applyBorder="1" applyAlignment="1">
      <alignment horizontal="right"/>
    </xf>
    <xf numFmtId="167" fontId="42" fillId="3" borderId="0" xfId="1" applyNumberFormat="1" applyFont="1" applyFill="1" applyBorder="1" applyAlignment="1">
      <alignment vertical="center"/>
    </xf>
    <xf numFmtId="167" fontId="41" fillId="3" borderId="0" xfId="0" applyNumberFormat="1" applyFont="1" applyFill="1" applyBorder="1"/>
    <xf numFmtId="1" fontId="0" fillId="3" borderId="0" xfId="0" applyNumberFormat="1" applyFill="1" applyBorder="1"/>
    <xf numFmtId="3" fontId="3" fillId="0" borderId="1" xfId="0" applyNumberFormat="1" applyFont="1" applyBorder="1" applyAlignment="1">
      <alignment horizontal="right"/>
    </xf>
    <xf numFmtId="3" fontId="0" fillId="2" borderId="0" xfId="0" applyNumberFormat="1" applyFont="1" applyFill="1" applyAlignment="1">
      <alignment horizontal="right"/>
    </xf>
    <xf numFmtId="0" fontId="1" fillId="3" borderId="0" xfId="16" applyFill="1" applyAlignment="1"/>
    <xf numFmtId="3" fontId="1" fillId="3" borderId="0" xfId="16" applyNumberFormat="1" applyFill="1" applyAlignment="1"/>
    <xf numFmtId="3" fontId="3" fillId="3" borderId="0" xfId="0" applyNumberFormat="1" applyFont="1" applyFill="1" applyBorder="1"/>
    <xf numFmtId="3" fontId="20" fillId="3" borderId="0" xfId="0" applyNumberFormat="1" applyFont="1" applyFill="1" applyBorder="1"/>
    <xf numFmtId="3" fontId="9" fillId="3" borderId="1" xfId="0" applyNumberFormat="1" applyFont="1" applyFill="1" applyBorder="1" applyAlignment="1">
      <alignment horizontal="right"/>
    </xf>
    <xf numFmtId="3" fontId="6" fillId="3" borderId="1" xfId="16" applyNumberFormat="1" applyFont="1" applyFill="1" applyBorder="1" applyAlignment="1">
      <alignment horizontal="right"/>
    </xf>
    <xf numFmtId="3" fontId="6" fillId="3" borderId="0" xfId="16" applyNumberFormat="1" applyFont="1" applyFill="1" applyBorder="1" applyAlignment="1">
      <alignment horizontal="right"/>
    </xf>
    <xf numFmtId="3" fontId="8" fillId="3" borderId="16" xfId="0" applyNumberFormat="1" applyFont="1" applyFill="1" applyBorder="1" applyAlignment="1">
      <alignment horizontal="right"/>
    </xf>
    <xf numFmtId="3" fontId="8" fillId="3" borderId="17" xfId="0" applyNumberFormat="1" applyFont="1" applyFill="1" applyBorder="1" applyAlignment="1">
      <alignment horizontal="right"/>
    </xf>
    <xf numFmtId="3" fontId="8" fillId="3" borderId="18" xfId="0" applyNumberFormat="1" applyFont="1" applyFill="1" applyBorder="1" applyAlignment="1">
      <alignment horizontal="right"/>
    </xf>
    <xf numFmtId="3" fontId="7" fillId="3" borderId="18" xfId="16" applyNumberFormat="1" applyFont="1" applyFill="1" applyBorder="1" applyAlignment="1">
      <alignment horizontal="right"/>
    </xf>
    <xf numFmtId="3" fontId="7" fillId="3" borderId="8" xfId="16" applyNumberFormat="1" applyFont="1" applyFill="1" applyBorder="1" applyAlignment="1">
      <alignment horizontal="right"/>
    </xf>
    <xf numFmtId="3" fontId="8" fillId="3" borderId="8" xfId="0" applyNumberFormat="1" applyFont="1" applyFill="1" applyBorder="1" applyAlignment="1">
      <alignment horizontal="right"/>
    </xf>
    <xf numFmtId="3" fontId="8" fillId="3" borderId="6" xfId="0" applyNumberFormat="1" applyFont="1" applyFill="1" applyBorder="1" applyAlignment="1">
      <alignment horizontal="right"/>
    </xf>
    <xf numFmtId="3" fontId="7" fillId="3" borderId="7" xfId="16" applyNumberFormat="1" applyFont="1" applyFill="1" applyBorder="1" applyAlignment="1">
      <alignment horizontal="right"/>
    </xf>
    <xf numFmtId="3" fontId="7" fillId="3" borderId="16" xfId="16" applyNumberFormat="1" applyFont="1" applyFill="1" applyBorder="1" applyAlignment="1">
      <alignment horizontal="right"/>
    </xf>
    <xf numFmtId="3" fontId="9" fillId="3" borderId="0" xfId="0" applyNumberFormat="1" applyFont="1" applyFill="1" applyBorder="1" applyAlignment="1">
      <alignment horizontal="right"/>
    </xf>
    <xf numFmtId="3" fontId="7" fillId="3" borderId="0" xfId="16" applyNumberFormat="1" applyFont="1" applyFill="1" applyBorder="1" applyAlignment="1">
      <alignment horizontal="right"/>
    </xf>
    <xf numFmtId="3" fontId="8" fillId="3" borderId="0" xfId="0" applyNumberFormat="1" applyFont="1" applyFill="1" applyBorder="1" applyAlignment="1">
      <alignment horizontal="right"/>
    </xf>
    <xf numFmtId="3" fontId="8" fillId="3" borderId="7" xfId="0" applyNumberFormat="1" applyFont="1" applyFill="1" applyBorder="1" applyAlignment="1">
      <alignment horizontal="right"/>
    </xf>
    <xf numFmtId="3" fontId="8" fillId="3" borderId="12" xfId="0" applyNumberFormat="1" applyFont="1" applyFill="1" applyBorder="1" applyAlignment="1">
      <alignment horizontal="right"/>
    </xf>
    <xf numFmtId="3" fontId="8" fillId="3" borderId="4" xfId="0" applyNumberFormat="1" applyFont="1" applyFill="1" applyBorder="1" applyAlignment="1">
      <alignment horizontal="right"/>
    </xf>
    <xf numFmtId="3" fontId="7" fillId="3" borderId="12" xfId="16" applyNumberFormat="1" applyFont="1" applyFill="1" applyBorder="1" applyAlignment="1">
      <alignment horizontal="right"/>
    </xf>
    <xf numFmtId="3" fontId="7" fillId="3" borderId="4" xfId="16" applyNumberFormat="1" applyFont="1" applyFill="1" applyBorder="1" applyAlignment="1">
      <alignment horizontal="right"/>
    </xf>
    <xf numFmtId="3" fontId="7" fillId="3" borderId="6" xfId="16" applyNumberFormat="1" applyFont="1" applyFill="1" applyBorder="1" applyAlignment="1">
      <alignment horizontal="right"/>
    </xf>
    <xf numFmtId="3" fontId="7" fillId="3" borderId="17" xfId="16" applyNumberFormat="1" applyFont="1" applyFill="1" applyBorder="1" applyAlignment="1">
      <alignment horizontal="right"/>
    </xf>
    <xf numFmtId="3" fontId="6" fillId="3" borderId="16" xfId="16" applyNumberFormat="1" applyFont="1" applyFill="1" applyBorder="1" applyAlignment="1">
      <alignment horizontal="right"/>
    </xf>
    <xf numFmtId="3" fontId="6" fillId="3" borderId="17" xfId="16" applyNumberFormat="1" applyFont="1" applyFill="1" applyBorder="1" applyAlignment="1">
      <alignment horizontal="right"/>
    </xf>
    <xf numFmtId="3" fontId="6" fillId="3" borderId="18" xfId="16" applyNumberFormat="1" applyFont="1" applyFill="1" applyBorder="1" applyAlignment="1">
      <alignment horizontal="right"/>
    </xf>
    <xf numFmtId="3" fontId="9" fillId="3" borderId="7" xfId="0" applyNumberFormat="1" applyFont="1" applyFill="1" applyBorder="1" applyAlignment="1">
      <alignment horizontal="right"/>
    </xf>
    <xf numFmtId="3" fontId="9" fillId="3" borderId="8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right"/>
    </xf>
    <xf numFmtId="0" fontId="34" fillId="3" borderId="0" xfId="0" applyFont="1" applyFill="1" applyBorder="1"/>
    <xf numFmtId="1" fontId="34" fillId="3" borderId="0" xfId="0" applyNumberFormat="1" applyFont="1" applyFill="1" applyBorder="1"/>
    <xf numFmtId="3" fontId="39" fillId="3" borderId="0" xfId="16" applyNumberFormat="1" applyFont="1" applyFill="1" applyBorder="1" applyAlignment="1">
      <alignment horizontal="right"/>
    </xf>
    <xf numFmtId="0" fontId="7" fillId="3" borderId="2" xfId="16" applyFont="1" applyFill="1" applyBorder="1"/>
    <xf numFmtId="0" fontId="7" fillId="3" borderId="3" xfId="16" applyFont="1" applyFill="1" applyBorder="1"/>
    <xf numFmtId="0" fontId="7" fillId="3" borderId="5" xfId="16" applyFont="1" applyFill="1" applyBorder="1"/>
    <xf numFmtId="3" fontId="6" fillId="3" borderId="1" xfId="7" applyNumberFormat="1" applyFont="1" applyFill="1" applyBorder="1" applyAlignment="1">
      <alignment horizontal="right" vertical="center"/>
    </xf>
    <xf numFmtId="3" fontId="7" fillId="3" borderId="16" xfId="0" applyNumberFormat="1" applyFont="1" applyFill="1" applyBorder="1" applyAlignment="1">
      <alignment horizontal="right"/>
    </xf>
    <xf numFmtId="3" fontId="7" fillId="3" borderId="7" xfId="0" applyNumberFormat="1" applyFont="1" applyFill="1" applyBorder="1" applyAlignment="1">
      <alignment horizontal="right"/>
    </xf>
    <xf numFmtId="3" fontId="7" fillId="3" borderId="18" xfId="0" applyNumberFormat="1" applyFont="1" applyFill="1" applyBorder="1" applyAlignment="1">
      <alignment horizontal="right"/>
    </xf>
    <xf numFmtId="3" fontId="7" fillId="3" borderId="8" xfId="0" applyNumberFormat="1" applyFont="1" applyFill="1" applyBorder="1" applyAlignment="1">
      <alignment horizontal="right"/>
    </xf>
    <xf numFmtId="3" fontId="6" fillId="3" borderId="2" xfId="0" applyNumberFormat="1" applyFont="1" applyFill="1" applyBorder="1" applyAlignment="1">
      <alignment horizontal="right"/>
    </xf>
    <xf numFmtId="3" fontId="6" fillId="3" borderId="3" xfId="0" applyNumberFormat="1" applyFont="1" applyFill="1" applyBorder="1" applyAlignment="1">
      <alignment horizontal="right"/>
    </xf>
    <xf numFmtId="3" fontId="6" fillId="3" borderId="5" xfId="0" applyNumberFormat="1" applyFont="1" applyFill="1" applyBorder="1" applyAlignment="1">
      <alignment horizontal="right"/>
    </xf>
    <xf numFmtId="3" fontId="6" fillId="3" borderId="7" xfId="7" applyNumberFormat="1" applyFont="1" applyFill="1" applyBorder="1" applyAlignment="1">
      <alignment horizontal="right" vertical="center"/>
    </xf>
    <xf numFmtId="3" fontId="6" fillId="3" borderId="0" xfId="7" applyNumberFormat="1" applyFont="1" applyFill="1" applyBorder="1" applyAlignment="1">
      <alignment horizontal="right" vertical="center"/>
    </xf>
    <xf numFmtId="3" fontId="6" fillId="3" borderId="8" xfId="7" applyNumberFormat="1" applyFont="1" applyFill="1" applyBorder="1" applyAlignment="1">
      <alignment horizontal="right" vertical="center"/>
    </xf>
    <xf numFmtId="0" fontId="47" fillId="3" borderId="0" xfId="0" applyFont="1" applyFill="1"/>
    <xf numFmtId="1" fontId="47" fillId="3" borderId="0" xfId="0" applyNumberFormat="1" applyFont="1" applyFill="1"/>
    <xf numFmtId="3" fontId="41" fillId="3" borderId="0" xfId="0" applyNumberFormat="1" applyFont="1" applyFill="1"/>
    <xf numFmtId="3" fontId="39" fillId="3" borderId="0" xfId="0" applyNumberFormat="1" applyFont="1" applyFill="1" applyBorder="1" applyAlignment="1">
      <alignment horizontal="right"/>
    </xf>
    <xf numFmtId="3" fontId="6" fillId="2" borderId="1" xfId="7" applyNumberFormat="1" applyFont="1" applyFill="1" applyBorder="1" applyAlignment="1">
      <alignment horizontal="right" vertical="center"/>
    </xf>
    <xf numFmtId="3" fontId="9" fillId="0" borderId="1" xfId="0" applyNumberFormat="1" applyFont="1" applyBorder="1"/>
    <xf numFmtId="0" fontId="6" fillId="3" borderId="0" xfId="16" applyFont="1" applyFill="1" applyBorder="1" applyAlignment="1">
      <alignment horizontal="center"/>
    </xf>
    <xf numFmtId="167" fontId="39" fillId="3" borderId="0" xfId="1" applyNumberFormat="1" applyFont="1" applyFill="1" applyBorder="1" applyAlignment="1">
      <alignment horizontal="left" vertical="center" wrapText="1"/>
    </xf>
    <xf numFmtId="167" fontId="39" fillId="3" borderId="0" xfId="1" applyNumberFormat="1" applyFont="1" applyFill="1" applyBorder="1" applyAlignment="1">
      <alignment vertical="center"/>
    </xf>
    <xf numFmtId="3" fontId="39" fillId="3" borderId="0" xfId="0" applyNumberFormat="1" applyFont="1" applyFill="1" applyBorder="1"/>
    <xf numFmtId="0" fontId="41" fillId="3" borderId="0" xfId="16" applyFont="1" applyFill="1"/>
    <xf numFmtId="0" fontId="36" fillId="5" borderId="1" xfId="0" applyFont="1" applyFill="1" applyBorder="1" applyAlignment="1">
      <alignment horizontal="center"/>
    </xf>
    <xf numFmtId="0" fontId="36" fillId="5" borderId="0" xfId="0" applyFont="1" applyFill="1" applyBorder="1"/>
    <xf numFmtId="0" fontId="36" fillId="5" borderId="1" xfId="0" applyFont="1" applyFill="1" applyBorder="1" applyAlignment="1">
      <alignment horizontal="left"/>
    </xf>
    <xf numFmtId="0" fontId="36" fillId="3" borderId="1" xfId="0" applyFont="1" applyFill="1" applyBorder="1" applyAlignment="1">
      <alignment horizontal="left"/>
    </xf>
    <xf numFmtId="0" fontId="36" fillId="5" borderId="0" xfId="0" applyFont="1" applyFill="1" applyBorder="1" applyAlignment="1">
      <alignment horizontal="left"/>
    </xf>
    <xf numFmtId="3" fontId="0" fillId="3" borderId="0" xfId="0" applyNumberFormat="1" applyFont="1" applyFill="1"/>
    <xf numFmtId="0" fontId="3" fillId="3" borderId="0" xfId="0" applyFont="1" applyFill="1" applyBorder="1" applyAlignment="1"/>
    <xf numFmtId="3" fontId="30" fillId="5" borderId="16" xfId="0" applyNumberFormat="1" applyFont="1" applyFill="1" applyBorder="1"/>
    <xf numFmtId="3" fontId="30" fillId="5" borderId="17" xfId="0" applyNumberFormat="1" applyFont="1" applyFill="1" applyBorder="1"/>
    <xf numFmtId="3" fontId="38" fillId="5" borderId="18" xfId="0" applyNumberFormat="1" applyFont="1" applyFill="1" applyBorder="1" applyAlignment="1">
      <alignment horizontal="right"/>
    </xf>
    <xf numFmtId="3" fontId="30" fillId="5" borderId="0" xfId="0" applyNumberFormat="1" applyFont="1" applyFill="1" applyBorder="1"/>
    <xf numFmtId="3" fontId="30" fillId="5" borderId="7" xfId="0" applyNumberFormat="1" applyFont="1" applyFill="1" applyBorder="1" applyAlignment="1">
      <alignment horizontal="right"/>
    </xf>
    <xf numFmtId="3" fontId="30" fillId="5" borderId="16" xfId="0" applyNumberFormat="1" applyFont="1" applyFill="1" applyBorder="1" applyAlignment="1">
      <alignment horizontal="right"/>
    </xf>
    <xf numFmtId="3" fontId="38" fillId="5" borderId="17" xfId="0" applyNumberFormat="1" applyFont="1" applyFill="1" applyBorder="1" applyAlignment="1">
      <alignment horizontal="right"/>
    </xf>
    <xf numFmtId="3" fontId="38" fillId="5" borderId="8" xfId="0" applyNumberFormat="1" applyFont="1" applyFill="1" applyBorder="1" applyAlignment="1">
      <alignment horizontal="right"/>
    </xf>
    <xf numFmtId="3" fontId="38" fillId="5" borderId="0" xfId="0" applyNumberFormat="1" applyFont="1" applyFill="1" applyBorder="1" applyAlignment="1">
      <alignment horizontal="right"/>
    </xf>
    <xf numFmtId="3" fontId="30" fillId="5" borderId="1" xfId="0" applyNumberFormat="1" applyFont="1" applyFill="1" applyBorder="1"/>
    <xf numFmtId="0" fontId="36" fillId="3" borderId="2" xfId="0" applyFont="1" applyFill="1" applyBorder="1" applyAlignment="1">
      <alignment horizontal="left" wrapText="1"/>
    </xf>
    <xf numFmtId="0" fontId="11" fillId="3" borderId="3" xfId="0" applyFont="1" applyFill="1" applyBorder="1" applyAlignment="1">
      <alignment horizontal="left" indent="1"/>
    </xf>
    <xf numFmtId="0" fontId="11" fillId="3" borderId="5" xfId="0" applyFont="1" applyFill="1" applyBorder="1" applyAlignment="1">
      <alignment horizontal="left" indent="1"/>
    </xf>
    <xf numFmtId="0" fontId="36" fillId="3" borderId="3" xfId="0" applyFont="1" applyFill="1" applyBorder="1" applyAlignment="1">
      <alignment horizontal="left" wrapText="1"/>
    </xf>
    <xf numFmtId="0" fontId="3" fillId="3" borderId="0" xfId="16" applyFont="1" applyFill="1"/>
    <xf numFmtId="0" fontId="4" fillId="3" borderId="0" xfId="16" applyFont="1" applyFill="1" applyBorder="1"/>
    <xf numFmtId="0" fontId="0" fillId="3" borderId="0" xfId="0" applyFill="1" applyAlignment="1">
      <alignment horizontal="left" indent="2"/>
    </xf>
    <xf numFmtId="0" fontId="0" fillId="3" borderId="18" xfId="0" applyFill="1" applyBorder="1" applyAlignment="1"/>
    <xf numFmtId="0" fontId="7" fillId="3" borderId="2" xfId="0" applyFont="1" applyFill="1" applyBorder="1" applyAlignment="1"/>
    <xf numFmtId="0" fontId="7" fillId="3" borderId="3" xfId="0" applyFont="1" applyFill="1" applyBorder="1" applyAlignment="1"/>
    <xf numFmtId="0" fontId="7" fillId="3" borderId="17" xfId="0" applyFont="1" applyFill="1" applyBorder="1" applyAlignment="1"/>
    <xf numFmtId="0" fontId="7" fillId="3" borderId="5" xfId="0" applyFont="1" applyFill="1" applyBorder="1" applyAlignment="1"/>
    <xf numFmtId="0" fontId="7" fillId="3" borderId="18" xfId="0" applyFont="1" applyFill="1" applyBorder="1" applyAlignment="1"/>
    <xf numFmtId="0" fontId="11" fillId="3" borderId="0" xfId="0" applyFont="1" applyFill="1" applyAlignment="1">
      <alignment horizontal="left" indent="2"/>
    </xf>
    <xf numFmtId="3" fontId="30" fillId="3" borderId="3" xfId="0" applyNumberFormat="1" applyFont="1" applyFill="1" applyBorder="1" applyAlignment="1">
      <alignment horizontal="right"/>
    </xf>
    <xf numFmtId="3" fontId="30" fillId="3" borderId="5" xfId="0" applyNumberFormat="1" applyFont="1" applyFill="1" applyBorder="1" applyAlignment="1">
      <alignment horizontal="right"/>
    </xf>
    <xf numFmtId="0" fontId="7" fillId="3" borderId="16" xfId="0" applyFont="1" applyFill="1" applyBorder="1"/>
    <xf numFmtId="0" fontId="42" fillId="3" borderId="0" xfId="0" applyFont="1" applyFill="1" applyBorder="1" applyAlignment="1">
      <alignment horizontal="center" wrapText="1"/>
    </xf>
    <xf numFmtId="0" fontId="42" fillId="3" borderId="0" xfId="0" applyFont="1" applyFill="1" applyBorder="1" applyAlignment="1">
      <alignment wrapText="1"/>
    </xf>
    <xf numFmtId="0" fontId="39" fillId="3" borderId="0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2" fontId="41" fillId="3" borderId="0" xfId="0" applyNumberFormat="1" applyFont="1" applyFill="1"/>
    <xf numFmtId="10" fontId="41" fillId="3" borderId="0" xfId="0" applyNumberFormat="1" applyFont="1" applyFill="1"/>
    <xf numFmtId="0" fontId="7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vertical="center"/>
    </xf>
    <xf numFmtId="0" fontId="34" fillId="3" borderId="0" xfId="0" applyFont="1" applyFill="1"/>
    <xf numFmtId="0" fontId="3" fillId="3" borderId="10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3" fontId="4" fillId="3" borderId="7" xfId="0" applyNumberFormat="1" applyFont="1" applyFill="1" applyBorder="1" applyAlignment="1"/>
    <xf numFmtId="4" fontId="4" fillId="3" borderId="7" xfId="0" applyNumberFormat="1" applyFont="1" applyFill="1" applyBorder="1" applyAlignment="1">
      <alignment horizontal="right"/>
    </xf>
    <xf numFmtId="0" fontId="4" fillId="3" borderId="3" xfId="0" applyFont="1" applyFill="1" applyBorder="1" applyAlignment="1">
      <alignment horizontal="center"/>
    </xf>
    <xf numFmtId="3" fontId="4" fillId="3" borderId="0" xfId="0" applyNumberFormat="1" applyFont="1" applyFill="1" applyBorder="1" applyAlignment="1"/>
    <xf numFmtId="4" fontId="4" fillId="3" borderId="0" xfId="0" applyNumberFormat="1" applyFont="1" applyFill="1" applyBorder="1" applyAlignment="1">
      <alignment horizontal="right"/>
    </xf>
    <xf numFmtId="0" fontId="4" fillId="3" borderId="5" xfId="0" applyFont="1" applyFill="1" applyBorder="1" applyAlignment="1">
      <alignment horizontal="center"/>
    </xf>
    <xf numFmtId="4" fontId="4" fillId="3" borderId="8" xfId="0" applyNumberFormat="1" applyFont="1" applyFill="1" applyBorder="1" applyAlignment="1">
      <alignment horizontal="right"/>
    </xf>
    <xf numFmtId="0" fontId="4" fillId="3" borderId="0" xfId="0" applyFont="1" applyFill="1" applyAlignment="1">
      <alignment horizontal="right"/>
    </xf>
    <xf numFmtId="0" fontId="6" fillId="3" borderId="0" xfId="0" applyFont="1" applyFill="1" applyAlignment="1">
      <alignment horizontal="left" vertical="top"/>
    </xf>
    <xf numFmtId="0" fontId="11" fillId="3" borderId="0" xfId="0" applyFont="1" applyFill="1" applyAlignment="1">
      <alignment horizontal="left" vertical="center" wrapText="1"/>
    </xf>
    <xf numFmtId="0" fontId="2" fillId="3" borderId="0" xfId="13" applyFont="1" applyFill="1" applyBorder="1" applyAlignment="1"/>
    <xf numFmtId="0" fontId="23" fillId="3" borderId="16" xfId="0" applyFont="1" applyFill="1" applyBorder="1" applyAlignment="1">
      <alignment horizontal="center"/>
    </xf>
    <xf numFmtId="0" fontId="23" fillId="3" borderId="24" xfId="0" applyFont="1" applyFill="1" applyBorder="1" applyAlignment="1">
      <alignment horizontal="center"/>
    </xf>
    <xf numFmtId="0" fontId="23" fillId="3" borderId="45" xfId="0" applyFont="1" applyFill="1" applyBorder="1" applyAlignment="1">
      <alignment horizontal="center"/>
    </xf>
    <xf numFmtId="0" fontId="23" fillId="3" borderId="46" xfId="0" applyFont="1" applyFill="1" applyBorder="1" applyAlignment="1">
      <alignment horizontal="center"/>
    </xf>
    <xf numFmtId="3" fontId="6" fillId="3" borderId="0" xfId="9" applyNumberFormat="1" applyFont="1" applyFill="1" applyBorder="1" applyAlignment="1">
      <alignment horizontal="left" vertical="top"/>
    </xf>
    <xf numFmtId="0" fontId="6" fillId="3" borderId="0" xfId="9" applyFont="1" applyFill="1" applyAlignment="1">
      <alignment horizontal="left" vertical="top"/>
    </xf>
    <xf numFmtId="4" fontId="4" fillId="3" borderId="12" xfId="0" applyNumberFormat="1" applyFont="1" applyFill="1" applyBorder="1" applyAlignment="1"/>
    <xf numFmtId="4" fontId="4" fillId="3" borderId="4" xfId="0" applyNumberFormat="1" applyFont="1" applyFill="1" applyBorder="1" applyAlignment="1"/>
    <xf numFmtId="4" fontId="4" fillId="3" borderId="4" xfId="0" applyNumberFormat="1" applyFont="1" applyFill="1" applyBorder="1" applyAlignment="1">
      <alignment vertical="center"/>
    </xf>
    <xf numFmtId="4" fontId="4" fillId="3" borderId="4" xfId="0" applyNumberFormat="1" applyFont="1" applyFill="1" applyBorder="1" applyAlignment="1">
      <alignment horizontal="right" vertical="center"/>
    </xf>
    <xf numFmtId="9" fontId="3" fillId="3" borderId="0" xfId="0" applyNumberFormat="1" applyFont="1" applyFill="1" applyBorder="1" applyAlignment="1">
      <alignment horizontal="center"/>
    </xf>
    <xf numFmtId="0" fontId="4" fillId="3" borderId="5" xfId="0" applyFont="1" applyFill="1" applyBorder="1"/>
    <xf numFmtId="9" fontId="4" fillId="3" borderId="6" xfId="0" applyNumberFormat="1" applyFont="1" applyFill="1" applyBorder="1"/>
    <xf numFmtId="0" fontId="1" fillId="3" borderId="0" xfId="0" applyFont="1" applyFill="1"/>
    <xf numFmtId="0" fontId="1" fillId="3" borderId="0" xfId="0" applyFont="1" applyFill="1" applyBorder="1" applyAlignment="1">
      <alignment horizontal="center"/>
    </xf>
    <xf numFmtId="0" fontId="11" fillId="2" borderId="0" xfId="0" applyFont="1" applyFill="1" applyAlignment="1"/>
    <xf numFmtId="0" fontId="11" fillId="3" borderId="0" xfId="0" applyNumberFormat="1" applyFont="1" applyFill="1"/>
    <xf numFmtId="2" fontId="0" fillId="3" borderId="0" xfId="0" applyNumberFormat="1" applyFill="1"/>
    <xf numFmtId="4" fontId="0" fillId="3" borderId="0" xfId="0" applyNumberFormat="1" applyFill="1"/>
    <xf numFmtId="0" fontId="20" fillId="2" borderId="1" xfId="0" applyFont="1" applyFill="1" applyBorder="1"/>
    <xf numFmtId="167" fontId="7" fillId="3" borderId="17" xfId="1" applyNumberFormat="1" applyFont="1" applyFill="1" applyBorder="1" applyAlignment="1">
      <alignment horizontal="left" vertical="center"/>
    </xf>
    <xf numFmtId="3" fontId="26" fillId="2" borderId="0" xfId="0" applyNumberFormat="1" applyFont="1" applyFill="1"/>
    <xf numFmtId="0" fontId="6" fillId="3" borderId="1" xfId="0" applyFont="1" applyFill="1" applyBorder="1" applyAlignment="1">
      <alignment horizontal="center" vertical="center"/>
    </xf>
    <xf numFmtId="0" fontId="0" fillId="3" borderId="12" xfId="0" applyFill="1" applyBorder="1"/>
    <xf numFmtId="0" fontId="0" fillId="3" borderId="6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0" fillId="3" borderId="16" xfId="0" applyFill="1" applyBorder="1"/>
    <xf numFmtId="3" fontId="6" fillId="2" borderId="16" xfId="0" applyNumberFormat="1" applyFont="1" applyFill="1" applyBorder="1"/>
    <xf numFmtId="3" fontId="6" fillId="3" borderId="2" xfId="0" applyNumberFormat="1" applyFont="1" applyFill="1" applyBorder="1"/>
    <xf numFmtId="3" fontId="6" fillId="3" borderId="1" xfId="0" applyNumberFormat="1" applyFont="1" applyFill="1" applyBorder="1" applyAlignment="1">
      <alignment horizontal="right"/>
    </xf>
    <xf numFmtId="3" fontId="6" fillId="2" borderId="12" xfId="0" applyNumberFormat="1" applyFont="1" applyFill="1" applyBorder="1" applyAlignment="1">
      <alignment vertical="center"/>
    </xf>
    <xf numFmtId="3" fontId="6" fillId="3" borderId="17" xfId="0" applyNumberFormat="1" applyFont="1" applyFill="1" applyBorder="1" applyAlignment="1">
      <alignment horizontal="right"/>
    </xf>
    <xf numFmtId="37" fontId="6" fillId="3" borderId="0" xfId="0" applyNumberFormat="1" applyFont="1" applyFill="1" applyBorder="1" applyAlignment="1">
      <alignment horizontal="right"/>
    </xf>
    <xf numFmtId="0" fontId="7" fillId="3" borderId="0" xfId="0" applyFont="1" applyFill="1" applyAlignment="1">
      <alignment horizontal="right"/>
    </xf>
    <xf numFmtId="3" fontId="6" fillId="3" borderId="4" xfId="0" applyNumberFormat="1" applyFont="1" applyFill="1" applyBorder="1"/>
    <xf numFmtId="0" fontId="7" fillId="3" borderId="6" xfId="0" applyFont="1" applyFill="1" applyBorder="1" applyAlignment="1">
      <alignment horizontal="right"/>
    </xf>
    <xf numFmtId="0" fontId="11" fillId="2" borderId="0" xfId="0" applyFont="1" applyFill="1" applyAlignment="1">
      <alignment vertical="center" wrapText="1"/>
    </xf>
    <xf numFmtId="0" fontId="50" fillId="2" borderId="0" xfId="17" applyFont="1" applyFill="1" applyAlignment="1">
      <alignment horizontal="left" vertical="center" wrapText="1"/>
    </xf>
    <xf numFmtId="165" fontId="7" fillId="3" borderId="8" xfId="0" applyNumberFormat="1" applyFont="1" applyFill="1" applyBorder="1" applyAlignment="1"/>
    <xf numFmtId="165" fontId="7" fillId="3" borderId="6" xfId="0" applyNumberFormat="1" applyFont="1" applyFill="1" applyBorder="1" applyAlignment="1"/>
    <xf numFmtId="0" fontId="6" fillId="3" borderId="5" xfId="0" applyFont="1" applyFill="1" applyBorder="1"/>
    <xf numFmtId="3" fontId="8" fillId="2" borderId="0" xfId="0" applyNumberFormat="1" applyFont="1" applyFill="1" applyBorder="1" applyAlignment="1">
      <alignment horizontal="center" vertical="center" wrapText="1"/>
    </xf>
    <xf numFmtId="165" fontId="7" fillId="3" borderId="7" xfId="0" applyNumberFormat="1" applyFont="1" applyFill="1" applyBorder="1" applyAlignment="1"/>
    <xf numFmtId="165" fontId="7" fillId="3" borderId="12" xfId="0" applyNumberFormat="1" applyFont="1" applyFill="1" applyBorder="1" applyAlignment="1"/>
    <xf numFmtId="3" fontId="7" fillId="3" borderId="5" xfId="0" applyNumberFormat="1" applyFont="1" applyFill="1" applyBorder="1" applyAlignment="1">
      <alignment horizontal="right"/>
    </xf>
    <xf numFmtId="165" fontId="7" fillId="3" borderId="16" xfId="0" applyNumberFormat="1" applyFont="1" applyFill="1" applyBorder="1" applyAlignment="1"/>
    <xf numFmtId="165" fontId="7" fillId="3" borderId="18" xfId="0" applyNumberFormat="1" applyFont="1" applyFill="1" applyBorder="1" applyAlignment="1"/>
    <xf numFmtId="0" fontId="4" fillId="3" borderId="0" xfId="0" applyFont="1" applyFill="1" applyBorder="1" applyAlignment="1">
      <alignment horizontal="center" vertical="center" wrapText="1"/>
    </xf>
    <xf numFmtId="3" fontId="7" fillId="2" borderId="0" xfId="0" applyNumberFormat="1" applyFont="1" applyFill="1" applyBorder="1" applyAlignment="1"/>
    <xf numFmtId="3" fontId="0" fillId="3" borderId="0" xfId="0" applyNumberFormat="1" applyFont="1" applyFill="1" applyBorder="1"/>
    <xf numFmtId="0" fontId="3" fillId="3" borderId="0" xfId="0" applyFont="1" applyFill="1" applyBorder="1" applyAlignment="1">
      <alignment horizontal="right" vertical="center"/>
    </xf>
    <xf numFmtId="3" fontId="3" fillId="3" borderId="1" xfId="0" applyNumberFormat="1" applyFont="1" applyFill="1" applyBorder="1" applyAlignment="1">
      <alignment horizontal="right" vertical="center"/>
    </xf>
    <xf numFmtId="3" fontId="0" fillId="3" borderId="5" xfId="0" applyNumberFormat="1" applyFont="1" applyFill="1" applyBorder="1" applyAlignment="1">
      <alignment horizontal="right" vertical="center"/>
    </xf>
    <xf numFmtId="3" fontId="19" fillId="2" borderId="1" xfId="0" applyNumberFormat="1" applyFont="1" applyFill="1" applyBorder="1" applyAlignment="1">
      <alignment horizontal="right" vertical="center" wrapText="1"/>
    </xf>
    <xf numFmtId="3" fontId="6" fillId="3" borderId="1" xfId="0" applyNumberFormat="1" applyFont="1" applyFill="1" applyBorder="1" applyAlignment="1">
      <alignment vertical="center"/>
    </xf>
    <xf numFmtId="3" fontId="8" fillId="2" borderId="1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/>
    </xf>
    <xf numFmtId="3" fontId="38" fillId="3" borderId="0" xfId="0" applyNumberFormat="1" applyFont="1" applyFill="1" applyBorder="1"/>
    <xf numFmtId="3" fontId="7" fillId="3" borderId="2" xfId="12" applyNumberFormat="1" applyFont="1" applyFill="1" applyBorder="1"/>
    <xf numFmtId="3" fontId="7" fillId="3" borderId="7" xfId="12" applyNumberFormat="1" applyFont="1" applyFill="1" applyBorder="1"/>
    <xf numFmtId="3" fontId="38" fillId="3" borderId="12" xfId="0" applyNumberFormat="1" applyFont="1" applyFill="1" applyBorder="1"/>
    <xf numFmtId="3" fontId="7" fillId="3" borderId="3" xfId="12" applyNumberFormat="1" applyFont="1" applyFill="1" applyBorder="1"/>
    <xf numFmtId="3" fontId="38" fillId="3" borderId="4" xfId="0" applyNumberFormat="1" applyFont="1" applyFill="1" applyBorder="1"/>
    <xf numFmtId="3" fontId="7" fillId="3" borderId="5" xfId="12" applyNumberFormat="1" applyFont="1" applyFill="1" applyBorder="1"/>
    <xf numFmtId="3" fontId="38" fillId="3" borderId="8" xfId="0" applyNumberFormat="1" applyFont="1" applyFill="1" applyBorder="1"/>
    <xf numFmtId="3" fontId="7" fillId="3" borderId="8" xfId="12" applyNumberFormat="1" applyFont="1" applyFill="1" applyBorder="1"/>
    <xf numFmtId="3" fontId="38" fillId="3" borderId="6" xfId="0" applyNumberFormat="1" applyFont="1" applyFill="1" applyBorder="1"/>
    <xf numFmtId="3" fontId="38" fillId="3" borderId="16" xfId="0" applyNumberFormat="1" applyFont="1" applyFill="1" applyBorder="1"/>
    <xf numFmtId="3" fontId="38" fillId="3" borderId="17" xfId="0" applyNumberFormat="1" applyFont="1" applyFill="1" applyBorder="1"/>
    <xf numFmtId="3" fontId="38" fillId="3" borderId="18" xfId="0" applyNumberFormat="1" applyFont="1" applyFill="1" applyBorder="1"/>
    <xf numFmtId="37" fontId="52" fillId="3" borderId="0" xfId="12" applyNumberFormat="1" applyFont="1" applyFill="1" applyBorder="1" applyAlignment="1">
      <alignment vertical="top" wrapText="1"/>
    </xf>
    <xf numFmtId="0" fontId="46" fillId="3" borderId="0" xfId="12" applyFont="1" applyFill="1" applyBorder="1"/>
    <xf numFmtId="0" fontId="46" fillId="3" borderId="1" xfId="12" applyFont="1" applyFill="1" applyBorder="1"/>
    <xf numFmtId="3" fontId="46" fillId="3" borderId="1" xfId="12" applyNumberFormat="1" applyFont="1" applyFill="1" applyBorder="1"/>
    <xf numFmtId="1" fontId="46" fillId="3" borderId="1" xfId="12" applyNumberFormat="1" applyFont="1" applyFill="1" applyBorder="1"/>
    <xf numFmtId="0" fontId="46" fillId="3" borderId="0" xfId="12" applyFont="1" applyFill="1"/>
    <xf numFmtId="3" fontId="46" fillId="3" borderId="0" xfId="12" applyNumberFormat="1" applyFont="1" applyFill="1" applyBorder="1" applyAlignment="1">
      <alignment horizontal="right"/>
    </xf>
    <xf numFmtId="3" fontId="46" fillId="3" borderId="0" xfId="12" applyNumberFormat="1" applyFont="1" applyFill="1"/>
    <xf numFmtId="2" fontId="46" fillId="3" borderId="1" xfId="12" applyNumberFormat="1" applyFont="1" applyFill="1" applyBorder="1"/>
    <xf numFmtId="3" fontId="38" fillId="3" borderId="16" xfId="0" applyNumberFormat="1" applyFont="1" applyFill="1" applyBorder="1" applyAlignment="1">
      <alignment horizontal="right"/>
    </xf>
    <xf numFmtId="0" fontId="53" fillId="3" borderId="0" xfId="0" applyFont="1" applyFill="1" applyBorder="1" applyAlignment="1"/>
    <xf numFmtId="3" fontId="38" fillId="5" borderId="7" xfId="0" applyNumberFormat="1" applyFont="1" applyFill="1" applyBorder="1" applyAlignment="1">
      <alignment horizontal="right"/>
    </xf>
    <xf numFmtId="3" fontId="38" fillId="5" borderId="16" xfId="0" applyNumberFormat="1" applyFont="1" applyFill="1" applyBorder="1" applyAlignment="1">
      <alignment horizontal="right"/>
    </xf>
    <xf numFmtId="3" fontId="38" fillId="5" borderId="17" xfId="0" applyNumberFormat="1" applyFont="1" applyFill="1" applyBorder="1"/>
    <xf numFmtId="3" fontId="38" fillId="5" borderId="18" xfId="0" applyNumberFormat="1" applyFont="1" applyFill="1" applyBorder="1"/>
    <xf numFmtId="3" fontId="30" fillId="5" borderId="17" xfId="0" applyNumberFormat="1" applyFont="1" applyFill="1" applyBorder="1" applyAlignment="1">
      <alignment horizontal="right"/>
    </xf>
    <xf numFmtId="3" fontId="30" fillId="5" borderId="0" xfId="0" applyNumberFormat="1" applyFont="1" applyFill="1" applyBorder="1" applyAlignment="1">
      <alignment horizontal="right"/>
    </xf>
    <xf numFmtId="0" fontId="6" fillId="3" borderId="1" xfId="0" applyFont="1" applyFill="1" applyBorder="1" applyAlignment="1">
      <alignment horizontal="center" vertical="center"/>
    </xf>
    <xf numFmtId="0" fontId="0" fillId="3" borderId="16" xfId="0" applyFill="1" applyBorder="1" applyAlignment="1">
      <alignment horizontal="right"/>
    </xf>
    <xf numFmtId="0" fontId="0" fillId="3" borderId="16" xfId="0" applyFont="1" applyFill="1" applyBorder="1" applyAlignment="1">
      <alignment horizontal="right"/>
    </xf>
    <xf numFmtId="1" fontId="0" fillId="3" borderId="18" xfId="0" applyNumberFormat="1" applyFont="1" applyFill="1" applyBorder="1" applyAlignment="1">
      <alignment horizontal="right"/>
    </xf>
    <xf numFmtId="3" fontId="3" fillId="3" borderId="16" xfId="0" applyNumberFormat="1" applyFont="1" applyFill="1" applyBorder="1" applyAlignment="1">
      <alignment horizontal="right"/>
    </xf>
    <xf numFmtId="0" fontId="0" fillId="3" borderId="2" xfId="0" applyFont="1" applyFill="1" applyBorder="1" applyAlignment="1">
      <alignment horizontal="right"/>
    </xf>
    <xf numFmtId="3" fontId="38" fillId="3" borderId="7" xfId="0" applyNumberFormat="1" applyFont="1" applyFill="1" applyBorder="1" applyAlignment="1">
      <alignment horizontal="right"/>
    </xf>
    <xf numFmtId="1" fontId="0" fillId="3" borderId="8" xfId="0" applyNumberFormat="1" applyFont="1" applyFill="1" applyBorder="1" applyAlignment="1">
      <alignment horizontal="right"/>
    </xf>
    <xf numFmtId="3" fontId="51" fillId="3" borderId="5" xfId="0" applyNumberFormat="1" applyFont="1" applyFill="1" applyBorder="1" applyAlignment="1">
      <alignment horizontal="right"/>
    </xf>
    <xf numFmtId="1" fontId="51" fillId="3" borderId="2" xfId="0" applyNumberFormat="1" applyFont="1" applyFill="1" applyBorder="1" applyAlignment="1">
      <alignment horizontal="right"/>
    </xf>
    <xf numFmtId="3" fontId="8" fillId="3" borderId="16" xfId="0" applyNumberFormat="1" applyFont="1" applyFill="1" applyBorder="1"/>
    <xf numFmtId="3" fontId="8" fillId="3" borderId="18" xfId="0" applyNumberFormat="1" applyFont="1" applyFill="1" applyBorder="1"/>
    <xf numFmtId="1" fontId="0" fillId="3" borderId="16" xfId="0" applyNumberFormat="1" applyFont="1" applyFill="1" applyBorder="1" applyAlignment="1">
      <alignment horizontal="right"/>
    </xf>
    <xf numFmtId="3" fontId="3" fillId="3" borderId="10" xfId="0" applyNumberFormat="1" applyFont="1" applyFill="1" applyBorder="1" applyAlignment="1">
      <alignment horizontal="right"/>
    </xf>
    <xf numFmtId="3" fontId="3" fillId="3" borderId="11" xfId="0" applyNumberFormat="1" applyFont="1" applyFill="1" applyBorder="1" applyAlignment="1">
      <alignment horizontal="right"/>
    </xf>
    <xf numFmtId="3" fontId="51" fillId="3" borderId="2" xfId="0" applyNumberFormat="1" applyFont="1" applyFill="1" applyBorder="1" applyAlignment="1">
      <alignment horizontal="right"/>
    </xf>
    <xf numFmtId="3" fontId="20" fillId="3" borderId="16" xfId="0" applyNumberFormat="1" applyFont="1" applyFill="1" applyBorder="1"/>
    <xf numFmtId="3" fontId="3" fillId="3" borderId="7" xfId="0" applyNumberFormat="1" applyFont="1" applyFill="1" applyBorder="1"/>
    <xf numFmtId="3" fontId="20" fillId="3" borderId="2" xfId="0" applyNumberFormat="1" applyFont="1" applyFill="1" applyBorder="1" applyAlignment="1">
      <alignment horizontal="right"/>
    </xf>
    <xf numFmtId="3" fontId="20" fillId="3" borderId="3" xfId="0" applyNumberFormat="1" applyFont="1" applyFill="1" applyBorder="1" applyAlignment="1">
      <alignment horizontal="right"/>
    </xf>
    <xf numFmtId="3" fontId="3" fillId="3" borderId="17" xfId="0" applyNumberFormat="1" applyFont="1" applyFill="1" applyBorder="1" applyAlignment="1">
      <alignment horizontal="right"/>
    </xf>
    <xf numFmtId="1" fontId="0" fillId="3" borderId="18" xfId="0" applyNumberFormat="1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1" fontId="0" fillId="3" borderId="8" xfId="0" applyNumberFormat="1" applyFill="1" applyBorder="1" applyAlignment="1">
      <alignment horizontal="right"/>
    </xf>
    <xf numFmtId="1" fontId="0" fillId="3" borderId="16" xfId="0" applyNumberFormat="1" applyFill="1" applyBorder="1" applyAlignment="1">
      <alignment horizontal="right"/>
    </xf>
    <xf numFmtId="3" fontId="20" fillId="3" borderId="16" xfId="0" applyNumberFormat="1" applyFont="1" applyFill="1" applyBorder="1" applyAlignment="1">
      <alignment horizontal="right"/>
    </xf>
    <xf numFmtId="3" fontId="3" fillId="3" borderId="7" xfId="0" applyNumberFormat="1" applyFont="1" applyFill="1" applyBorder="1" applyAlignment="1">
      <alignment horizontal="right"/>
    </xf>
    <xf numFmtId="0" fontId="41" fillId="2" borderId="0" xfId="16" applyFont="1" applyFill="1"/>
    <xf numFmtId="0" fontId="41" fillId="3" borderId="0" xfId="16" applyFont="1" applyFill="1" applyBorder="1"/>
    <xf numFmtId="165" fontId="1" fillId="2" borderId="2" xfId="0" applyNumberFormat="1" applyFont="1" applyFill="1" applyBorder="1" applyAlignment="1"/>
    <xf numFmtId="1" fontId="1" fillId="2" borderId="0" xfId="16" applyNumberFormat="1" applyFill="1"/>
    <xf numFmtId="0" fontId="30" fillId="3" borderId="1" xfId="0" applyFont="1" applyFill="1" applyBorder="1" applyAlignment="1">
      <alignment horizontal="center" wrapText="1"/>
    </xf>
    <xf numFmtId="0" fontId="30" fillId="3" borderId="1" xfId="0" applyFont="1" applyFill="1" applyBorder="1" applyAlignment="1">
      <alignment horizontal="center" vertical="center"/>
    </xf>
    <xf numFmtId="3" fontId="9" fillId="3" borderId="2" xfId="0" applyNumberFormat="1" applyFont="1" applyFill="1" applyBorder="1" applyAlignment="1">
      <alignment horizontal="right"/>
    </xf>
    <xf numFmtId="3" fontId="9" fillId="3" borderId="3" xfId="0" applyNumberFormat="1" applyFont="1" applyFill="1" applyBorder="1" applyAlignment="1">
      <alignment horizontal="right"/>
    </xf>
    <xf numFmtId="3" fontId="9" fillId="3" borderId="5" xfId="0" applyNumberFormat="1" applyFont="1" applyFill="1" applyBorder="1" applyAlignment="1">
      <alignment horizontal="right"/>
    </xf>
    <xf numFmtId="3" fontId="9" fillId="3" borderId="12" xfId="0" applyNumberFormat="1" applyFont="1" applyFill="1" applyBorder="1" applyAlignment="1">
      <alignment horizontal="right"/>
    </xf>
    <xf numFmtId="3" fontId="9" fillId="3" borderId="4" xfId="0" applyNumberFormat="1" applyFont="1" applyFill="1" applyBorder="1" applyAlignment="1">
      <alignment horizontal="right"/>
    </xf>
    <xf numFmtId="3" fontId="9" fillId="3" borderId="6" xfId="0" applyNumberFormat="1" applyFont="1" applyFill="1" applyBorder="1" applyAlignment="1">
      <alignment horizontal="right"/>
    </xf>
    <xf numFmtId="3" fontId="8" fillId="3" borderId="2" xfId="0" applyNumberFormat="1" applyFont="1" applyFill="1" applyBorder="1" applyAlignment="1">
      <alignment horizontal="right"/>
    </xf>
    <xf numFmtId="3" fontId="38" fillId="3" borderId="4" xfId="0" applyNumberFormat="1" applyFont="1" applyFill="1" applyBorder="1" applyAlignment="1">
      <alignment horizontal="right"/>
    </xf>
    <xf numFmtId="3" fontId="8" fillId="3" borderId="3" xfId="0" applyNumberFormat="1" applyFont="1" applyFill="1" applyBorder="1" applyAlignment="1">
      <alignment horizontal="right"/>
    </xf>
    <xf numFmtId="3" fontId="8" fillId="3" borderId="5" xfId="0" applyNumberFormat="1" applyFont="1" applyFill="1" applyBorder="1" applyAlignment="1">
      <alignment horizontal="right"/>
    </xf>
    <xf numFmtId="3" fontId="6" fillId="3" borderId="4" xfId="16" applyNumberFormat="1" applyFont="1" applyFill="1" applyBorder="1" applyAlignment="1">
      <alignment horizontal="right"/>
    </xf>
    <xf numFmtId="0" fontId="38" fillId="3" borderId="17" xfId="0" applyFont="1" applyFill="1" applyBorder="1"/>
    <xf numFmtId="0" fontId="0" fillId="3" borderId="3" xfId="16" applyFont="1" applyFill="1" applyBorder="1"/>
    <xf numFmtId="0" fontId="54" fillId="3" borderId="0" xfId="0" applyFont="1" applyFill="1"/>
    <xf numFmtId="3" fontId="7" fillId="3" borderId="2" xfId="0" applyNumberFormat="1" applyFont="1" applyFill="1" applyBorder="1" applyAlignment="1">
      <alignment horizontal="right"/>
    </xf>
    <xf numFmtId="3" fontId="7" fillId="3" borderId="3" xfId="0" applyNumberFormat="1" applyFont="1" applyFill="1" applyBorder="1" applyAlignment="1">
      <alignment horizontal="right"/>
    </xf>
    <xf numFmtId="3" fontId="7" fillId="3" borderId="4" xfId="0" applyNumberFormat="1" applyFont="1" applyFill="1" applyBorder="1" applyAlignment="1">
      <alignment horizontal="right"/>
    </xf>
    <xf numFmtId="3" fontId="7" fillId="3" borderId="6" xfId="0" applyNumberFormat="1" applyFont="1" applyFill="1" applyBorder="1" applyAlignment="1">
      <alignment horizontal="right"/>
    </xf>
    <xf numFmtId="3" fontId="7" fillId="3" borderId="0" xfId="16" applyNumberFormat="1" applyFont="1" applyFill="1" applyBorder="1"/>
    <xf numFmtId="3" fontId="4" fillId="3" borderId="0" xfId="0" applyNumberFormat="1" applyFont="1" applyFill="1" applyBorder="1"/>
    <xf numFmtId="3" fontId="4" fillId="3" borderId="0" xfId="11" applyNumberFormat="1" applyFont="1" applyFill="1" applyBorder="1" applyAlignment="1">
      <alignment horizontal="right" vertical="center"/>
    </xf>
    <xf numFmtId="3" fontId="4" fillId="3" borderId="0" xfId="0" applyNumberFormat="1" applyFont="1" applyFill="1" applyBorder="1" applyAlignment="1">
      <alignment horizontal="right" vertical="center"/>
    </xf>
    <xf numFmtId="4" fontId="4" fillId="3" borderId="4" xfId="0" applyNumberFormat="1" applyFont="1" applyFill="1" applyBorder="1"/>
    <xf numFmtId="3" fontId="4" fillId="3" borderId="8" xfId="0" applyNumberFormat="1" applyFont="1" applyFill="1" applyBorder="1" applyAlignment="1"/>
    <xf numFmtId="4" fontId="4" fillId="3" borderId="6" xfId="0" applyNumberFormat="1" applyFont="1" applyFill="1" applyBorder="1" applyAlignment="1">
      <alignment horizontal="right" vertical="center"/>
    </xf>
    <xf numFmtId="3" fontId="7" fillId="3" borderId="0" xfId="0" applyNumberFormat="1" applyFont="1" applyFill="1" applyBorder="1" applyAlignment="1"/>
    <xf numFmtId="0" fontId="4" fillId="3" borderId="0" xfId="0" applyFont="1" applyFill="1" applyBorder="1" applyAlignment="1">
      <alignment horizontal="left"/>
    </xf>
    <xf numFmtId="3" fontId="4" fillId="3" borderId="0" xfId="0" applyNumberFormat="1" applyFont="1" applyFill="1" applyBorder="1" applyAlignment="1">
      <alignment horizontal="right" indent="5"/>
    </xf>
    <xf numFmtId="4" fontId="4" fillId="3" borderId="0" xfId="0" applyNumberFormat="1" applyFont="1" applyFill="1" applyBorder="1" applyAlignment="1">
      <alignment horizontal="right" indent="3"/>
    </xf>
    <xf numFmtId="0" fontId="6" fillId="3" borderId="0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left"/>
    </xf>
    <xf numFmtId="4" fontId="7" fillId="3" borderId="0" xfId="0" applyNumberFormat="1" applyFont="1" applyFill="1" applyBorder="1" applyAlignment="1"/>
    <xf numFmtId="4" fontId="7" fillId="3" borderId="0" xfId="0" applyNumberFormat="1" applyFont="1" applyFill="1" applyBorder="1" applyAlignment="1">
      <alignment horizontal="right"/>
    </xf>
    <xf numFmtId="164" fontId="4" fillId="3" borderId="0" xfId="1" applyFont="1" applyFill="1" applyBorder="1"/>
    <xf numFmtId="0" fontId="4" fillId="3" borderId="0" xfId="0" applyFont="1" applyFill="1" applyBorder="1" applyAlignment="1">
      <alignment horizontal="right"/>
    </xf>
    <xf numFmtId="0" fontId="11" fillId="3" borderId="0" xfId="0" applyFont="1" applyFill="1" applyBorder="1" applyAlignment="1">
      <alignment horizontal="left" vertical="center" wrapText="1"/>
    </xf>
    <xf numFmtId="10" fontId="4" fillId="3" borderId="0" xfId="18" applyNumberFormat="1" applyFont="1" applyFill="1" applyBorder="1"/>
    <xf numFmtId="9" fontId="6" fillId="3" borderId="0" xfId="18" applyFont="1" applyFill="1" applyBorder="1" applyAlignment="1">
      <alignment horizontal="center"/>
    </xf>
    <xf numFmtId="0" fontId="6" fillId="3" borderId="0" xfId="0" applyFont="1" applyFill="1" applyBorder="1" applyAlignment="1">
      <alignment horizontal="left" vertical="top"/>
    </xf>
    <xf numFmtId="0" fontId="4" fillId="3" borderId="12" xfId="0" applyFont="1" applyFill="1" applyBorder="1"/>
    <xf numFmtId="168" fontId="3" fillId="3" borderId="1" xfId="0" applyNumberFormat="1" applyFont="1" applyFill="1" applyBorder="1"/>
    <xf numFmtId="9" fontId="3" fillId="3" borderId="1" xfId="0" applyNumberFormat="1" applyFont="1" applyFill="1" applyBorder="1"/>
    <xf numFmtId="3" fontId="40" fillId="3" borderId="0" xfId="0" applyNumberFormat="1" applyFont="1" applyFill="1" applyBorder="1"/>
    <xf numFmtId="0" fontId="7" fillId="3" borderId="17" xfId="0" applyNumberFormat="1" applyFont="1" applyFill="1" applyBorder="1" applyAlignment="1">
      <alignment horizontal="right"/>
    </xf>
    <xf numFmtId="0" fontId="0" fillId="3" borderId="0" xfId="0" applyNumberFormat="1" applyFill="1" applyAlignment="1">
      <alignment horizontal="right"/>
    </xf>
    <xf numFmtId="167" fontId="7" fillId="3" borderId="0" xfId="1" applyNumberFormat="1" applyFont="1" applyFill="1" applyBorder="1" applyAlignment="1">
      <alignment horizontal="left" vertical="center" wrapText="1"/>
    </xf>
    <xf numFmtId="0" fontId="39" fillId="3" borderId="0" xfId="0" applyNumberFormat="1" applyFont="1" applyFill="1" applyBorder="1" applyAlignment="1">
      <alignment horizontal="right"/>
    </xf>
    <xf numFmtId="0" fontId="41" fillId="3" borderId="0" xfId="0" applyNumberFormat="1" applyFont="1" applyFill="1" applyBorder="1" applyAlignment="1">
      <alignment horizontal="right"/>
    </xf>
    <xf numFmtId="0" fontId="41" fillId="3" borderId="0" xfId="0" applyNumberFormat="1" applyFont="1" applyFill="1" applyBorder="1"/>
    <xf numFmtId="0" fontId="7" fillId="3" borderId="4" xfId="0" applyFont="1" applyFill="1" applyBorder="1"/>
    <xf numFmtId="0" fontId="0" fillId="3" borderId="17" xfId="0" applyFill="1" applyBorder="1"/>
    <xf numFmtId="0" fontId="3" fillId="3" borderId="2" xfId="0" applyFont="1" applyFill="1" applyBorder="1"/>
    <xf numFmtId="3" fontId="38" fillId="3" borderId="6" xfId="0" applyNumberFormat="1" applyFont="1" applyFill="1" applyBorder="1" applyAlignment="1">
      <alignment horizontal="right"/>
    </xf>
    <xf numFmtId="0" fontId="0" fillId="3" borderId="17" xfId="0" applyFill="1" applyBorder="1" applyAlignment="1"/>
    <xf numFmtId="0" fontId="56" fillId="3" borderId="0" xfId="0" applyFont="1" applyFill="1" applyBorder="1"/>
    <xf numFmtId="3" fontId="46" fillId="3" borderId="0" xfId="0" applyNumberFormat="1" applyFont="1" applyFill="1" applyBorder="1"/>
    <xf numFmtId="0" fontId="46" fillId="3" borderId="0" xfId="0" applyFont="1" applyFill="1" applyBorder="1"/>
    <xf numFmtId="0" fontId="57" fillId="3" borderId="0" xfId="0" applyFont="1" applyFill="1" applyBorder="1"/>
    <xf numFmtId="0" fontId="29" fillId="0" borderId="0" xfId="0" applyFont="1"/>
    <xf numFmtId="0" fontId="44" fillId="3" borderId="0" xfId="0" applyFont="1" applyFill="1" applyBorder="1"/>
    <xf numFmtId="0" fontId="11" fillId="3" borderId="17" xfId="0" applyFont="1" applyFill="1" applyBorder="1" applyAlignment="1">
      <alignment horizontal="left" indent="2"/>
    </xf>
    <xf numFmtId="3" fontId="6" fillId="3" borderId="3" xfId="0" applyNumberFormat="1" applyFont="1" applyFill="1" applyBorder="1"/>
    <xf numFmtId="3" fontId="30" fillId="3" borderId="2" xfId="0" applyNumberFormat="1" applyFont="1" applyFill="1" applyBorder="1" applyAlignment="1">
      <alignment horizontal="right"/>
    </xf>
    <xf numFmtId="3" fontId="6" fillId="3" borderId="5" xfId="0" applyNumberFormat="1" applyFont="1" applyFill="1" applyBorder="1"/>
    <xf numFmtId="1" fontId="7" fillId="3" borderId="0" xfId="0" applyNumberFormat="1" applyFont="1" applyFill="1"/>
    <xf numFmtId="0" fontId="58" fillId="3" borderId="0" xfId="0" applyFont="1" applyFill="1" applyBorder="1" applyAlignment="1">
      <alignment horizontal="left"/>
    </xf>
    <xf numFmtId="3" fontId="9" fillId="3" borderId="0" xfId="0" applyNumberFormat="1" applyFont="1" applyFill="1" applyBorder="1"/>
    <xf numFmtId="0" fontId="54" fillId="3" borderId="0" xfId="0" applyFont="1" applyFill="1" applyBorder="1" applyAlignment="1">
      <alignment horizontal="left" indent="1"/>
    </xf>
    <xf numFmtId="3" fontId="38" fillId="3" borderId="0" xfId="0" applyNumberFormat="1" applyFont="1" applyFill="1" applyBorder="1" applyAlignment="1">
      <alignment horizontal="right"/>
    </xf>
    <xf numFmtId="0" fontId="30" fillId="3" borderId="16" xfId="0" applyFont="1" applyFill="1" applyBorder="1" applyAlignment="1">
      <alignment horizontal="center" wrapText="1"/>
    </xf>
    <xf numFmtId="0" fontId="30" fillId="3" borderId="1" xfId="0" applyFont="1" applyFill="1" applyBorder="1" applyAlignment="1">
      <alignment horizontal="center" vertical="center"/>
    </xf>
    <xf numFmtId="3" fontId="4" fillId="3" borderId="16" xfId="0" applyNumberFormat="1" applyFont="1" applyFill="1" applyBorder="1" applyAlignment="1"/>
    <xf numFmtId="3" fontId="4" fillId="3" borderId="17" xfId="0" applyNumberFormat="1" applyFont="1" applyFill="1" applyBorder="1" applyAlignment="1"/>
    <xf numFmtId="3" fontId="4" fillId="3" borderId="18" xfId="0" applyNumberFormat="1" applyFont="1" applyFill="1" applyBorder="1" applyAlignment="1"/>
    <xf numFmtId="4" fontId="4" fillId="3" borderId="16" xfId="0" applyNumberFormat="1" applyFont="1" applyFill="1" applyBorder="1" applyAlignment="1"/>
    <xf numFmtId="4" fontId="4" fillId="3" borderId="17" xfId="0" applyNumberFormat="1" applyFont="1" applyFill="1" applyBorder="1" applyAlignment="1"/>
    <xf numFmtId="4" fontId="4" fillId="3" borderId="18" xfId="0" applyNumberFormat="1" applyFont="1" applyFill="1" applyBorder="1" applyAlignment="1"/>
    <xf numFmtId="3" fontId="4" fillId="3" borderId="16" xfId="0" applyNumberFormat="1" applyFont="1" applyFill="1" applyBorder="1"/>
    <xf numFmtId="3" fontId="4" fillId="3" borderId="17" xfId="0" applyNumberFormat="1" applyFont="1" applyFill="1" applyBorder="1"/>
    <xf numFmtId="3" fontId="4" fillId="3" borderId="17" xfId="11" applyNumberFormat="1" applyFont="1" applyFill="1" applyBorder="1" applyAlignment="1">
      <alignment horizontal="right" vertical="center"/>
    </xf>
    <xf numFmtId="3" fontId="4" fillId="3" borderId="17" xfId="0" applyNumberFormat="1" applyFont="1" applyFill="1" applyBorder="1" applyAlignment="1">
      <alignment horizontal="right" vertical="center"/>
    </xf>
    <xf numFmtId="3" fontId="55" fillId="2" borderId="18" xfId="0" applyNumberFormat="1" applyFont="1" applyFill="1" applyBorder="1" applyAlignment="1">
      <alignment vertical="center"/>
    </xf>
    <xf numFmtId="0" fontId="37" fillId="3" borderId="20" xfId="0" applyFont="1" applyFill="1" applyBorder="1"/>
    <xf numFmtId="0" fontId="51" fillId="3" borderId="14" xfId="0" applyFont="1" applyFill="1" applyBorder="1"/>
    <xf numFmtId="0" fontId="51" fillId="3" borderId="15" xfId="0" applyFont="1" applyFill="1" applyBorder="1"/>
    <xf numFmtId="0" fontId="38" fillId="3" borderId="0" xfId="0" applyFont="1" applyFill="1"/>
    <xf numFmtId="0" fontId="30" fillId="3" borderId="13" xfId="0" applyFont="1" applyFill="1" applyBorder="1" applyAlignment="1">
      <alignment horizontal="center" vertical="center" wrapText="1"/>
    </xf>
    <xf numFmtId="0" fontId="30" fillId="3" borderId="14" xfId="0" applyFont="1" applyFill="1" applyBorder="1" applyAlignment="1">
      <alignment horizontal="center" vertical="center" wrapText="1"/>
    </xf>
    <xf numFmtId="0" fontId="30" fillId="3" borderId="28" xfId="0" applyFont="1" applyFill="1" applyBorder="1" applyAlignment="1">
      <alignment horizontal="center" wrapText="1"/>
    </xf>
    <xf numFmtId="0" fontId="30" fillId="3" borderId="29" xfId="0" applyFont="1" applyFill="1" applyBorder="1" applyAlignment="1">
      <alignment horizontal="center" wrapText="1"/>
    </xf>
    <xf numFmtId="0" fontId="30" fillId="3" borderId="20" xfId="0" applyFont="1" applyFill="1" applyBorder="1"/>
    <xf numFmtId="0" fontId="30" fillId="3" borderId="2" xfId="0" applyFont="1" applyFill="1" applyBorder="1" applyAlignment="1">
      <alignment horizontal="center"/>
    </xf>
    <xf numFmtId="0" fontId="30" fillId="3" borderId="21" xfId="0" applyFont="1" applyFill="1" applyBorder="1" applyAlignment="1">
      <alignment horizontal="center"/>
    </xf>
    <xf numFmtId="0" fontId="38" fillId="3" borderId="14" xfId="0" applyFont="1" applyFill="1" applyBorder="1"/>
    <xf numFmtId="0" fontId="38" fillId="3" borderId="12" xfId="0" applyFont="1" applyFill="1" applyBorder="1"/>
    <xf numFmtId="0" fontId="38" fillId="3" borderId="15" xfId="0" applyFont="1" applyFill="1" applyBorder="1"/>
    <xf numFmtId="0" fontId="38" fillId="3" borderId="4" xfId="0" applyFont="1" applyFill="1" applyBorder="1"/>
    <xf numFmtId="0" fontId="38" fillId="3" borderId="18" xfId="0" applyFont="1" applyFill="1" applyBorder="1"/>
    <xf numFmtId="0" fontId="38" fillId="3" borderId="6" xfId="0" applyFont="1" applyFill="1" applyBorder="1"/>
    <xf numFmtId="3" fontId="30" fillId="3" borderId="20" xfId="0" applyNumberFormat="1" applyFont="1" applyFill="1" applyBorder="1"/>
    <xf numFmtId="0" fontId="30" fillId="3" borderId="16" xfId="0" applyFont="1" applyFill="1" applyBorder="1" applyAlignment="1">
      <alignment horizontal="center" vertical="center"/>
    </xf>
    <xf numFmtId="0" fontId="30" fillId="3" borderId="1" xfId="0" applyFont="1" applyFill="1" applyBorder="1" applyAlignment="1">
      <alignment horizontal="center"/>
    </xf>
    <xf numFmtId="0" fontId="0" fillId="3" borderId="12" xfId="0" applyFont="1" applyFill="1" applyBorder="1" applyAlignment="1">
      <alignment horizontal="left"/>
    </xf>
    <xf numFmtId="0" fontId="0" fillId="3" borderId="16" xfId="0" applyFont="1" applyFill="1" applyBorder="1" applyAlignment="1">
      <alignment horizontal="left"/>
    </xf>
    <xf numFmtId="0" fontId="0" fillId="3" borderId="4" xfId="0" applyFont="1" applyFill="1" applyBorder="1" applyAlignment="1">
      <alignment horizontal="left"/>
    </xf>
    <xf numFmtId="0" fontId="0" fillId="3" borderId="17" xfId="0" applyFont="1" applyFill="1" applyBorder="1" applyAlignment="1">
      <alignment horizontal="left"/>
    </xf>
    <xf numFmtId="0" fontId="30" fillId="3" borderId="5" xfId="0" applyFont="1" applyFill="1" applyBorder="1" applyAlignment="1"/>
    <xf numFmtId="0" fontId="38" fillId="3" borderId="0" xfId="0" applyFont="1" applyFill="1" applyBorder="1" applyAlignment="1"/>
    <xf numFmtId="0" fontId="30" fillId="3" borderId="0" xfId="0" applyFont="1" applyFill="1" applyAlignment="1"/>
    <xf numFmtId="0" fontId="0" fillId="3" borderId="6" xfId="0" applyFont="1" applyFill="1" applyBorder="1" applyAlignment="1">
      <alignment horizontal="left"/>
    </xf>
    <xf numFmtId="0" fontId="0" fillId="3" borderId="18" xfId="0" applyFont="1" applyFill="1" applyBorder="1" applyAlignment="1">
      <alignment horizontal="left"/>
    </xf>
    <xf numFmtId="0" fontId="38" fillId="3" borderId="3" xfId="0" applyFont="1" applyFill="1" applyBorder="1" applyAlignment="1"/>
    <xf numFmtId="0" fontId="0" fillId="3" borderId="0" xfId="0" applyFont="1" applyFill="1" applyAlignment="1">
      <alignment horizontal="left" indent="2"/>
    </xf>
    <xf numFmtId="0" fontId="38" fillId="3" borderId="5" xfId="0" applyFont="1" applyFill="1" applyBorder="1" applyAlignment="1"/>
    <xf numFmtId="0" fontId="59" fillId="3" borderId="0" xfId="0" applyFont="1" applyFill="1" applyAlignment="1">
      <alignment horizontal="center"/>
    </xf>
    <xf numFmtId="0" fontId="30" fillId="3" borderId="0" xfId="0" applyFont="1" applyFill="1"/>
    <xf numFmtId="0" fontId="30" fillId="3" borderId="13" xfId="0" applyFont="1" applyFill="1" applyBorder="1" applyAlignment="1">
      <alignment horizontal="center" wrapText="1"/>
    </xf>
    <xf numFmtId="0" fontId="30" fillId="3" borderId="14" xfId="0" applyFont="1" applyFill="1" applyBorder="1" applyAlignment="1">
      <alignment horizontal="center" wrapText="1"/>
    </xf>
    <xf numFmtId="0" fontId="30" fillId="3" borderId="30" xfId="0" applyFont="1" applyFill="1" applyBorder="1" applyAlignment="1">
      <alignment horizontal="center" vertical="center"/>
    </xf>
    <xf numFmtId="0" fontId="30" fillId="3" borderId="17" xfId="0" applyFont="1" applyFill="1" applyBorder="1" applyAlignment="1">
      <alignment horizontal="center" wrapText="1"/>
    </xf>
    <xf numFmtId="0" fontId="30" fillId="3" borderId="31" xfId="0" applyFont="1" applyFill="1" applyBorder="1" applyAlignment="1">
      <alignment horizontal="center" wrapText="1"/>
    </xf>
    <xf numFmtId="3" fontId="38" fillId="3" borderId="14" xfId="0" applyNumberFormat="1" applyFont="1" applyFill="1" applyBorder="1"/>
    <xf numFmtId="3" fontId="38" fillId="3" borderId="15" xfId="0" applyNumberFormat="1" applyFont="1" applyFill="1" applyBorder="1"/>
    <xf numFmtId="3" fontId="30" fillId="3" borderId="0" xfId="0" applyNumberFormat="1" applyFont="1" applyFill="1" applyBorder="1" applyAlignment="1">
      <alignment horizontal="center" vertical="center"/>
    </xf>
    <xf numFmtId="0" fontId="30" fillId="3" borderId="17" xfId="0" applyFont="1" applyFill="1" applyBorder="1" applyAlignment="1">
      <alignment horizontal="center" vertical="center"/>
    </xf>
    <xf numFmtId="0" fontId="38" fillId="3" borderId="16" xfId="0" applyFont="1" applyFill="1" applyBorder="1"/>
    <xf numFmtId="0" fontId="38" fillId="3" borderId="12" xfId="0" applyFont="1" applyFill="1" applyBorder="1" applyAlignment="1">
      <alignment horizontal="left"/>
    </xf>
    <xf numFmtId="0" fontId="38" fillId="3" borderId="3" xfId="0" applyFont="1" applyFill="1" applyBorder="1"/>
    <xf numFmtId="0" fontId="38" fillId="3" borderId="4" xfId="0" applyFont="1" applyFill="1" applyBorder="1" applyAlignment="1">
      <alignment horizontal="left"/>
    </xf>
    <xf numFmtId="0" fontId="30" fillId="3" borderId="0" xfId="0" applyFont="1" applyFill="1" applyBorder="1" applyAlignment="1">
      <alignment wrapText="1"/>
    </xf>
    <xf numFmtId="0" fontId="38" fillId="3" borderId="17" xfId="0" applyFont="1" applyFill="1" applyBorder="1" applyAlignment="1">
      <alignment horizontal="left"/>
    </xf>
    <xf numFmtId="0" fontId="38" fillId="3" borderId="3" xfId="0" applyFont="1" applyFill="1" applyBorder="1" applyAlignment="1">
      <alignment horizontal="left"/>
    </xf>
    <xf numFmtId="0" fontId="0" fillId="3" borderId="17" xfId="0" applyFont="1" applyFill="1" applyBorder="1"/>
    <xf numFmtId="0" fontId="38" fillId="3" borderId="4" xfId="0" applyFont="1" applyFill="1" applyBorder="1" applyAlignment="1"/>
    <xf numFmtId="0" fontId="7" fillId="3" borderId="4" xfId="0" applyFont="1" applyFill="1" applyBorder="1" applyAlignment="1"/>
    <xf numFmtId="0" fontId="7" fillId="3" borderId="6" xfId="0" applyFont="1" applyFill="1" applyBorder="1" applyAlignment="1"/>
    <xf numFmtId="0" fontId="0" fillId="3" borderId="0" xfId="0" applyFill="1" applyAlignment="1">
      <alignment wrapText="1"/>
    </xf>
    <xf numFmtId="0" fontId="59" fillId="3" borderId="0" xfId="0" applyFont="1" applyFill="1"/>
    <xf numFmtId="0" fontId="38" fillId="3" borderId="2" xfId="0" applyFont="1" applyFill="1" applyBorder="1" applyAlignment="1">
      <alignment horizontal="left"/>
    </xf>
    <xf numFmtId="0" fontId="38" fillId="3" borderId="16" xfId="0" applyFont="1" applyFill="1" applyBorder="1" applyAlignment="1">
      <alignment horizontal="left"/>
    </xf>
    <xf numFmtId="0" fontId="30" fillId="3" borderId="5" xfId="0" applyFont="1" applyFill="1" applyBorder="1" applyAlignment="1">
      <alignment horizontal="left"/>
    </xf>
    <xf numFmtId="0" fontId="38" fillId="3" borderId="18" xfId="0" applyFont="1" applyFill="1" applyBorder="1" applyAlignment="1">
      <alignment horizontal="left"/>
    </xf>
    <xf numFmtId="0" fontId="38" fillId="3" borderId="5" xfId="0" applyFont="1" applyFill="1" applyBorder="1" applyAlignment="1">
      <alignment horizontal="left"/>
    </xf>
    <xf numFmtId="0" fontId="38" fillId="3" borderId="0" xfId="0" applyFont="1" applyFill="1" applyBorder="1" applyAlignment="1">
      <alignment horizontal="left"/>
    </xf>
    <xf numFmtId="0" fontId="30" fillId="3" borderId="0" xfId="0" applyFont="1" applyFill="1" applyBorder="1" applyAlignment="1">
      <alignment horizontal="left"/>
    </xf>
    <xf numFmtId="0" fontId="30" fillId="3" borderId="7" xfId="0" applyFont="1" applyFill="1" applyBorder="1" applyAlignment="1">
      <alignment horizontal="left"/>
    </xf>
    <xf numFmtId="0" fontId="38" fillId="3" borderId="7" xfId="0" applyFont="1" applyFill="1" applyBorder="1" applyAlignment="1">
      <alignment horizontal="left"/>
    </xf>
    <xf numFmtId="0" fontId="30" fillId="3" borderId="16" xfId="0" applyFont="1" applyFill="1" applyBorder="1" applyAlignment="1">
      <alignment horizontal="center"/>
    </xf>
    <xf numFmtId="0" fontId="30" fillId="3" borderId="18" xfId="0" applyFont="1" applyFill="1" applyBorder="1" applyAlignment="1">
      <alignment horizontal="left"/>
    </xf>
    <xf numFmtId="0" fontId="59" fillId="3" borderId="0" xfId="0" applyFont="1" applyFill="1" applyBorder="1" applyAlignment="1"/>
    <xf numFmtId="0" fontId="0" fillId="3" borderId="21" xfId="0" applyFont="1" applyFill="1" applyBorder="1" applyAlignment="1"/>
    <xf numFmtId="0" fontId="0" fillId="3" borderId="10" xfId="0" applyFont="1" applyFill="1" applyBorder="1" applyAlignment="1"/>
    <xf numFmtId="0" fontId="0" fillId="3" borderId="2" xfId="0" applyFont="1" applyFill="1" applyBorder="1" applyAlignment="1"/>
    <xf numFmtId="0" fontId="0" fillId="3" borderId="16" xfId="0" applyFont="1" applyFill="1" applyBorder="1" applyAlignment="1"/>
    <xf numFmtId="0" fontId="30" fillId="3" borderId="0" xfId="0" applyFont="1" applyFill="1" applyAlignment="1">
      <alignment horizontal="left"/>
    </xf>
    <xf numFmtId="0" fontId="0" fillId="3" borderId="5" xfId="0" applyFont="1" applyFill="1" applyBorder="1" applyAlignment="1"/>
    <xf numFmtId="0" fontId="30" fillId="3" borderId="17" xfId="0" applyFont="1" applyFill="1" applyBorder="1" applyAlignment="1">
      <alignment horizontal="left"/>
    </xf>
    <xf numFmtId="0" fontId="38" fillId="3" borderId="0" xfId="0" applyFont="1" applyFill="1" applyAlignment="1">
      <alignment horizontal="left"/>
    </xf>
    <xf numFmtId="0" fontId="2" fillId="3" borderId="10" xfId="0" applyFont="1" applyFill="1" applyBorder="1" applyAlignment="1"/>
    <xf numFmtId="0" fontId="2" fillId="3" borderId="11" xfId="0" applyFont="1" applyFill="1" applyBorder="1" applyAlignment="1"/>
    <xf numFmtId="0" fontId="2" fillId="3" borderId="21" xfId="0" applyFont="1" applyFill="1" applyBorder="1" applyAlignment="1"/>
    <xf numFmtId="0" fontId="0" fillId="3" borderId="2" xfId="0" applyFill="1" applyBorder="1"/>
    <xf numFmtId="0" fontId="0" fillId="3" borderId="3" xfId="0" applyFill="1" applyBorder="1"/>
    <xf numFmtId="0" fontId="0" fillId="3" borderId="5" xfId="0" applyFill="1" applyBorder="1"/>
    <xf numFmtId="0" fontId="3" fillId="3" borderId="1" xfId="0" applyFont="1" applyFill="1" applyBorder="1"/>
    <xf numFmtId="0" fontId="3" fillId="3" borderId="10" xfId="0" applyFont="1" applyFill="1" applyBorder="1"/>
    <xf numFmtId="0" fontId="3" fillId="0" borderId="0" xfId="0" applyFont="1"/>
    <xf numFmtId="3" fontId="43" fillId="3" borderId="17" xfId="0" applyNumberFormat="1" applyFont="1" applyFill="1" applyBorder="1"/>
    <xf numFmtId="3" fontId="29" fillId="3" borderId="17" xfId="0" applyNumberFormat="1" applyFont="1" applyFill="1" applyBorder="1"/>
    <xf numFmtId="3" fontId="29" fillId="3" borderId="18" xfId="0" applyNumberFormat="1" applyFont="1" applyFill="1" applyBorder="1"/>
    <xf numFmtId="0" fontId="44" fillId="3" borderId="0" xfId="0" applyFont="1" applyFill="1"/>
    <xf numFmtId="0" fontId="44" fillId="3" borderId="30" xfId="0" applyFont="1" applyFill="1" applyBorder="1"/>
    <xf numFmtId="3" fontId="44" fillId="3" borderId="17" xfId="0" applyNumberFormat="1" applyFont="1" applyFill="1" applyBorder="1"/>
    <xf numFmtId="166" fontId="44" fillId="3" borderId="31" xfId="0" applyNumberFormat="1" applyFont="1" applyFill="1" applyBorder="1"/>
    <xf numFmtId="0" fontId="44" fillId="3" borderId="32" xfId="0" applyFont="1" applyFill="1" applyBorder="1"/>
    <xf numFmtId="3" fontId="44" fillId="3" borderId="24" xfId="0" applyNumberFormat="1" applyFont="1" applyFill="1" applyBorder="1"/>
    <xf numFmtId="166" fontId="44" fillId="3" borderId="53" xfId="0" applyNumberFormat="1" applyFont="1" applyFill="1" applyBorder="1"/>
    <xf numFmtId="3" fontId="44" fillId="3" borderId="3" xfId="0" applyNumberFormat="1" applyFont="1" applyFill="1" applyBorder="1"/>
    <xf numFmtId="0" fontId="44" fillId="3" borderId="37" xfId="0" applyFont="1" applyFill="1" applyBorder="1"/>
    <xf numFmtId="0" fontId="44" fillId="3" borderId="38" xfId="0" applyFont="1" applyFill="1" applyBorder="1"/>
    <xf numFmtId="3" fontId="44" fillId="3" borderId="55" xfId="0" applyNumberFormat="1" applyFont="1" applyFill="1" applyBorder="1"/>
    <xf numFmtId="0" fontId="43" fillId="3" borderId="1" xfId="0" applyFont="1" applyFill="1" applyBorder="1"/>
    <xf numFmtId="0" fontId="60" fillId="3" borderId="1" xfId="0" applyFont="1" applyFill="1" applyBorder="1"/>
    <xf numFmtId="3" fontId="44" fillId="3" borderId="18" xfId="0" applyNumberFormat="1" applyFont="1" applyFill="1" applyBorder="1"/>
    <xf numFmtId="0" fontId="60" fillId="3" borderId="56" xfId="0" applyFont="1" applyFill="1" applyBorder="1" applyAlignment="1">
      <alignment horizontal="center"/>
    </xf>
    <xf numFmtId="0" fontId="29" fillId="3" borderId="30" xfId="0" applyFont="1" applyFill="1" applyBorder="1"/>
    <xf numFmtId="166" fontId="29" fillId="3" borderId="31" xfId="0" applyNumberFormat="1" applyFont="1" applyFill="1" applyBorder="1"/>
    <xf numFmtId="0" fontId="29" fillId="3" borderId="51" xfId="0" applyFont="1" applyFill="1" applyBorder="1"/>
    <xf numFmtId="0" fontId="29" fillId="3" borderId="32" xfId="0" applyFont="1" applyFill="1" applyBorder="1"/>
    <xf numFmtId="3" fontId="29" fillId="3" borderId="24" xfId="0" applyNumberFormat="1" applyFont="1" applyFill="1" applyBorder="1"/>
    <xf numFmtId="166" fontId="29" fillId="3" borderId="53" xfId="0" applyNumberFormat="1" applyFont="1" applyFill="1" applyBorder="1"/>
    <xf numFmtId="0" fontId="44" fillId="3" borderId="51" xfId="0" applyFont="1" applyFill="1" applyBorder="1"/>
    <xf numFmtId="166" fontId="44" fillId="3" borderId="52" xfId="0" applyNumberFormat="1" applyFont="1" applyFill="1" applyBorder="1"/>
    <xf numFmtId="3" fontId="44" fillId="3" borderId="5" xfId="0" applyNumberFormat="1" applyFont="1" applyFill="1" applyBorder="1"/>
    <xf numFmtId="0" fontId="44" fillId="3" borderId="54" xfId="0" applyFont="1" applyFill="1" applyBorder="1"/>
    <xf numFmtId="0" fontId="60" fillId="3" borderId="57" xfId="0" applyFont="1" applyFill="1" applyBorder="1"/>
    <xf numFmtId="3" fontId="60" fillId="3" borderId="1" xfId="0" applyNumberFormat="1" applyFont="1" applyFill="1" applyBorder="1"/>
    <xf numFmtId="166" fontId="60" fillId="3" borderId="56" xfId="0" applyNumberFormat="1" applyFont="1" applyFill="1" applyBorder="1"/>
    <xf numFmtId="0" fontId="43" fillId="3" borderId="57" xfId="0" applyFont="1" applyFill="1" applyBorder="1" applyAlignment="1">
      <alignment horizontal="left" wrapText="1"/>
    </xf>
    <xf numFmtId="3" fontId="43" fillId="3" borderId="1" xfId="0" applyNumberFormat="1" applyFont="1" applyFill="1" applyBorder="1"/>
    <xf numFmtId="166" fontId="29" fillId="3" borderId="56" xfId="0" applyNumberFormat="1" applyFont="1" applyFill="1" applyBorder="1"/>
    <xf numFmtId="0" fontId="43" fillId="3" borderId="57" xfId="0" applyFont="1" applyFill="1" applyBorder="1"/>
    <xf numFmtId="166" fontId="29" fillId="3" borderId="52" xfId="0" applyNumberFormat="1" applyFont="1" applyFill="1" applyBorder="1"/>
    <xf numFmtId="0" fontId="43" fillId="3" borderId="51" xfId="0" applyFont="1" applyFill="1" applyBorder="1"/>
    <xf numFmtId="3" fontId="43" fillId="3" borderId="18" xfId="0" applyNumberFormat="1" applyFont="1" applyFill="1" applyBorder="1"/>
    <xf numFmtId="0" fontId="60" fillId="3" borderId="58" xfId="0" applyFont="1" applyFill="1" applyBorder="1"/>
    <xf numFmtId="3" fontId="60" fillId="3" borderId="10" xfId="0" applyNumberFormat="1" applyFont="1" applyFill="1" applyBorder="1"/>
    <xf numFmtId="166" fontId="44" fillId="3" borderId="56" xfId="0" applyNumberFormat="1" applyFont="1" applyFill="1" applyBorder="1"/>
    <xf numFmtId="0" fontId="6" fillId="3" borderId="1" xfId="0" applyFont="1" applyFill="1" applyBorder="1" applyAlignment="1">
      <alignment horizontal="center" vertical="center" wrapText="1" readingOrder="1"/>
    </xf>
    <xf numFmtId="0" fontId="6" fillId="3" borderId="8" xfId="0" applyFont="1" applyFill="1" applyBorder="1" applyAlignment="1">
      <alignment horizontal="center" vertical="center" wrapText="1" readingOrder="1"/>
    </xf>
    <xf numFmtId="0" fontId="7" fillId="3" borderId="59" xfId="0" applyFont="1" applyFill="1" applyBorder="1" applyAlignment="1">
      <alignment horizontal="right" vertical="center" wrapText="1" readingOrder="1"/>
    </xf>
    <xf numFmtId="3" fontId="7" fillId="3" borderId="61" xfId="0" applyNumberFormat="1" applyFont="1" applyFill="1" applyBorder="1" applyAlignment="1">
      <alignment horizontal="right" vertical="center" wrapText="1" readingOrder="1"/>
    </xf>
    <xf numFmtId="0" fontId="7" fillId="3" borderId="63" xfId="0" applyFont="1" applyFill="1" applyBorder="1" applyAlignment="1">
      <alignment horizontal="right" vertical="center" wrapText="1" readingOrder="1"/>
    </xf>
    <xf numFmtId="0" fontId="7" fillId="3" borderId="64" xfId="0" applyFont="1" applyFill="1" applyBorder="1" applyAlignment="1">
      <alignment horizontal="right" vertical="center" wrapText="1" readingOrder="1"/>
    </xf>
    <xf numFmtId="3" fontId="7" fillId="3" borderId="60" xfId="0" applyNumberFormat="1" applyFont="1" applyFill="1" applyBorder="1" applyAlignment="1">
      <alignment horizontal="right" vertical="center" wrapText="1" readingOrder="1"/>
    </xf>
    <xf numFmtId="3" fontId="7" fillId="3" borderId="62" xfId="0" applyNumberFormat="1" applyFont="1" applyFill="1" applyBorder="1" applyAlignment="1">
      <alignment horizontal="right" vertical="center" wrapText="1" readingOrder="1"/>
    </xf>
    <xf numFmtId="0" fontId="6" fillId="3" borderId="10" xfId="0" applyFont="1" applyFill="1" applyBorder="1" applyAlignment="1">
      <alignment horizontal="center" vertical="center" wrapText="1" readingOrder="1"/>
    </xf>
    <xf numFmtId="0" fontId="6" fillId="3" borderId="1" xfId="0" applyFont="1" applyFill="1" applyBorder="1" applyAlignment="1">
      <alignment horizontal="right" vertical="center" wrapText="1" readingOrder="1"/>
    </xf>
    <xf numFmtId="3" fontId="6" fillId="3" borderId="11" xfId="0" applyNumberFormat="1" applyFont="1" applyFill="1" applyBorder="1" applyAlignment="1">
      <alignment horizontal="right" vertical="center" wrapText="1" readingOrder="1"/>
    </xf>
    <xf numFmtId="3" fontId="6" fillId="3" borderId="21" xfId="0" applyNumberFormat="1" applyFont="1" applyFill="1" applyBorder="1" applyAlignment="1">
      <alignment horizontal="right" vertical="center" wrapText="1" readingOrder="1"/>
    </xf>
    <xf numFmtId="0" fontId="2" fillId="3" borderId="0" xfId="0" applyFont="1" applyFill="1" applyBorder="1" applyAlignment="1"/>
    <xf numFmtId="0" fontId="2" fillId="3" borderId="0" xfId="0" applyFont="1" applyFill="1" applyBorder="1" applyAlignment="1">
      <alignment vertical="center" wrapText="1"/>
    </xf>
    <xf numFmtId="0" fontId="0" fillId="3" borderId="0" xfId="0" applyFont="1" applyFill="1" applyBorder="1" applyAlignment="1"/>
    <xf numFmtId="0" fontId="0" fillId="3" borderId="0" xfId="0" applyFont="1" applyFill="1" applyBorder="1" applyAlignment="1">
      <alignment vertical="center"/>
    </xf>
    <xf numFmtId="0" fontId="6" fillId="3" borderId="65" xfId="0" applyFont="1" applyFill="1" applyBorder="1" applyAlignment="1">
      <alignment horizontal="center" vertical="center" wrapText="1" readingOrder="1"/>
    </xf>
    <xf numFmtId="0" fontId="6" fillId="3" borderId="66" xfId="0" applyFont="1" applyFill="1" applyBorder="1" applyAlignment="1">
      <alignment horizontal="center" vertical="center" wrapText="1" readingOrder="1"/>
    </xf>
    <xf numFmtId="0" fontId="61" fillId="0" borderId="0" xfId="0" applyFont="1" applyAlignment="1">
      <alignment horizontal="center" readingOrder="1"/>
    </xf>
    <xf numFmtId="0" fontId="62" fillId="3" borderId="0" xfId="0" applyFont="1" applyFill="1"/>
    <xf numFmtId="0" fontId="63" fillId="3" borderId="0" xfId="0" applyFont="1" applyFill="1"/>
    <xf numFmtId="0" fontId="64" fillId="3" borderId="0" xfId="0" applyFont="1" applyFill="1"/>
    <xf numFmtId="0" fontId="6" fillId="3" borderId="13" xfId="0" applyFont="1" applyFill="1" applyBorder="1" applyAlignment="1">
      <alignment horizontal="center" vertical="center" wrapText="1"/>
    </xf>
    <xf numFmtId="0" fontId="30" fillId="3" borderId="14" xfId="0" applyFont="1" applyFill="1" applyBorder="1"/>
    <xf numFmtId="0" fontId="30" fillId="3" borderId="15" xfId="0" applyFont="1" applyFill="1" applyBorder="1"/>
    <xf numFmtId="0" fontId="30" fillId="3" borderId="1" xfId="0" applyFont="1" applyFill="1" applyBorder="1" applyAlignment="1">
      <alignment horizontal="center" vertical="center"/>
    </xf>
    <xf numFmtId="0" fontId="30" fillId="3" borderId="13" xfId="0" applyFont="1" applyFill="1" applyBorder="1" applyAlignment="1">
      <alignment horizontal="center" vertical="center" wrapText="1"/>
    </xf>
    <xf numFmtId="0" fontId="30" fillId="3" borderId="14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vertical="center" wrapText="1"/>
    </xf>
    <xf numFmtId="0" fontId="7" fillId="3" borderId="18" xfId="0" applyFont="1" applyFill="1" applyBorder="1" applyAlignment="1">
      <alignment vertical="center" wrapText="1"/>
    </xf>
    <xf numFmtId="0" fontId="38" fillId="3" borderId="16" xfId="0" applyFont="1" applyFill="1" applyBorder="1" applyAlignment="1">
      <alignment horizontal="left" vertical="center" wrapText="1"/>
    </xf>
    <xf numFmtId="0" fontId="38" fillId="3" borderId="12" xfId="0" applyFont="1" applyFill="1" applyBorder="1" applyAlignment="1">
      <alignment horizontal="left" vertical="center" wrapText="1"/>
    </xf>
    <xf numFmtId="0" fontId="38" fillId="3" borderId="2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vertical="center"/>
    </xf>
    <xf numFmtId="0" fontId="30" fillId="3" borderId="0" xfId="0" applyFont="1" applyFill="1" applyAlignment="1">
      <alignment vertical="center"/>
    </xf>
    <xf numFmtId="0" fontId="38" fillId="3" borderId="0" xfId="0" applyFont="1" applyFill="1" applyAlignment="1">
      <alignment vertical="center"/>
    </xf>
    <xf numFmtId="0" fontId="59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ont="1" applyFill="1" applyAlignment="1">
      <alignment vertical="center"/>
    </xf>
    <xf numFmtId="0" fontId="30" fillId="3" borderId="20" xfId="0" applyFont="1" applyFill="1" applyBorder="1" applyAlignment="1">
      <alignment vertical="center"/>
    </xf>
    <xf numFmtId="3" fontId="30" fillId="3" borderId="20" xfId="0" applyNumberFormat="1" applyFont="1" applyFill="1" applyBorder="1" applyAlignment="1">
      <alignment vertical="center"/>
    </xf>
    <xf numFmtId="0" fontId="38" fillId="3" borderId="14" xfId="0" applyFont="1" applyFill="1" applyBorder="1" applyAlignment="1">
      <alignment vertical="center"/>
    </xf>
    <xf numFmtId="3" fontId="38" fillId="3" borderId="14" xfId="0" applyNumberFormat="1" applyFont="1" applyFill="1" applyBorder="1" applyAlignment="1">
      <alignment vertical="center"/>
    </xf>
    <xf numFmtId="0" fontId="38" fillId="3" borderId="15" xfId="0" applyFont="1" applyFill="1" applyBorder="1" applyAlignment="1">
      <alignment vertical="center"/>
    </xf>
    <xf numFmtId="3" fontId="38" fillId="3" borderId="15" xfId="0" applyNumberFormat="1" applyFont="1" applyFill="1" applyBorder="1" applyAlignment="1">
      <alignment vertical="center"/>
    </xf>
    <xf numFmtId="0" fontId="38" fillId="3" borderId="0" xfId="0" applyFont="1" applyFill="1" applyBorder="1" applyAlignment="1">
      <alignment vertical="center"/>
    </xf>
    <xf numFmtId="3" fontId="30" fillId="3" borderId="0" xfId="0" applyNumberFormat="1" applyFont="1" applyFill="1" applyBorder="1" applyAlignment="1">
      <alignment vertical="center"/>
    </xf>
    <xf numFmtId="3" fontId="38" fillId="3" borderId="0" xfId="0" applyNumberFormat="1" applyFont="1" applyFill="1" applyBorder="1" applyAlignment="1">
      <alignment vertical="center"/>
    </xf>
    <xf numFmtId="0" fontId="6" fillId="3" borderId="0" xfId="0" applyFont="1" applyFill="1" applyAlignment="1">
      <alignment vertical="center"/>
    </xf>
    <xf numFmtId="0" fontId="29" fillId="3" borderId="0" xfId="0" applyFont="1" applyFill="1" applyAlignment="1">
      <alignment vertical="center"/>
    </xf>
    <xf numFmtId="0" fontId="38" fillId="3" borderId="16" xfId="0" applyFont="1" applyFill="1" applyBorder="1" applyAlignment="1">
      <alignment horizontal="left" vertical="center"/>
    </xf>
    <xf numFmtId="0" fontId="38" fillId="3" borderId="10" xfId="0" applyFont="1" applyFill="1" applyBorder="1" applyAlignment="1">
      <alignment horizontal="left" vertical="center" wrapText="1"/>
    </xf>
    <xf numFmtId="0" fontId="38" fillId="3" borderId="2" xfId="0" applyFont="1" applyFill="1" applyBorder="1" applyAlignment="1">
      <alignment horizontal="left" vertical="center"/>
    </xf>
    <xf numFmtId="0" fontId="30" fillId="3" borderId="7" xfId="0" applyFont="1" applyFill="1" applyBorder="1" applyAlignment="1">
      <alignment horizontal="left" vertical="center"/>
    </xf>
    <xf numFmtId="0" fontId="38" fillId="3" borderId="7" xfId="0" applyFont="1" applyFill="1" applyBorder="1" applyAlignment="1">
      <alignment horizontal="left" vertical="center"/>
    </xf>
    <xf numFmtId="0" fontId="38" fillId="3" borderId="5" xfId="0" applyFont="1" applyFill="1" applyBorder="1" applyAlignment="1">
      <alignment horizontal="left" vertical="center"/>
    </xf>
    <xf numFmtId="0" fontId="30" fillId="3" borderId="18" xfId="0" applyFont="1" applyFill="1" applyBorder="1" applyAlignment="1">
      <alignment horizontal="left" vertical="center"/>
    </xf>
    <xf numFmtId="0" fontId="38" fillId="3" borderId="18" xfId="0" applyFont="1" applyFill="1" applyBorder="1" applyAlignment="1">
      <alignment horizontal="left" vertical="center"/>
    </xf>
    <xf numFmtId="0" fontId="0" fillId="3" borderId="0" xfId="0" applyFont="1" applyFill="1" applyAlignment="1">
      <alignment horizontal="center" vertical="center"/>
    </xf>
    <xf numFmtId="0" fontId="30" fillId="3" borderId="0" xfId="0" applyFont="1" applyFill="1" applyBorder="1" applyAlignment="1">
      <alignment vertical="center"/>
    </xf>
    <xf numFmtId="0" fontId="30" fillId="3" borderId="21" xfId="0" applyFont="1" applyFill="1" applyBorder="1" applyAlignment="1">
      <alignment vertical="center"/>
    </xf>
    <xf numFmtId="0" fontId="30" fillId="3" borderId="4" xfId="0" applyFont="1" applyFill="1" applyBorder="1" applyAlignment="1">
      <alignment horizontal="center" vertical="center"/>
    </xf>
    <xf numFmtId="0" fontId="38" fillId="3" borderId="17" xfId="0" applyFont="1" applyFill="1" applyBorder="1" applyAlignment="1">
      <alignment horizontal="center" vertical="center"/>
    </xf>
    <xf numFmtId="0" fontId="38" fillId="3" borderId="1" xfId="0" applyFont="1" applyFill="1" applyBorder="1" applyAlignment="1">
      <alignment horizontal="center" vertical="center"/>
    </xf>
    <xf numFmtId="0" fontId="38" fillId="3" borderId="16" xfId="0" applyFont="1" applyFill="1" applyBorder="1" applyAlignment="1">
      <alignment horizontal="center" vertical="center"/>
    </xf>
    <xf numFmtId="0" fontId="38" fillId="3" borderId="2" xfId="0" applyFont="1" applyFill="1" applyBorder="1" applyAlignment="1">
      <alignment horizontal="center" vertical="center"/>
    </xf>
    <xf numFmtId="0" fontId="38" fillId="3" borderId="3" xfId="0" applyFont="1" applyFill="1" applyBorder="1" applyAlignment="1">
      <alignment horizontal="center" vertical="center"/>
    </xf>
    <xf numFmtId="0" fontId="59" fillId="3" borderId="0" xfId="0" applyFont="1" applyFill="1" applyAlignment="1">
      <alignment horizontal="center" vertical="center"/>
    </xf>
    <xf numFmtId="0" fontId="38" fillId="3" borderId="0" xfId="0" applyFont="1" applyFill="1" applyBorder="1" applyAlignment="1">
      <alignment horizontal="center" vertical="center"/>
    </xf>
    <xf numFmtId="0" fontId="38" fillId="3" borderId="18" xfId="0" applyFont="1" applyFill="1" applyBorder="1" applyAlignment="1">
      <alignment horizontal="center" vertical="center"/>
    </xf>
    <xf numFmtId="0" fontId="38" fillId="3" borderId="5" xfId="0" applyFont="1" applyFill="1" applyBorder="1" applyAlignment="1">
      <alignment horizontal="center" vertical="center"/>
    </xf>
    <xf numFmtId="0" fontId="30" fillId="3" borderId="0" xfId="0" applyFont="1" applyFill="1" applyAlignment="1">
      <alignment horizontal="center" vertical="center"/>
    </xf>
    <xf numFmtId="0" fontId="38" fillId="3" borderId="0" xfId="0" applyFont="1" applyFill="1" applyAlignment="1">
      <alignment horizontal="center" vertical="center"/>
    </xf>
    <xf numFmtId="1" fontId="0" fillId="3" borderId="0" xfId="0" applyNumberFormat="1" applyFont="1" applyFill="1" applyAlignment="1">
      <alignment vertical="center"/>
    </xf>
    <xf numFmtId="0" fontId="0" fillId="3" borderId="75" xfId="0" applyFill="1" applyBorder="1"/>
    <xf numFmtId="0" fontId="67" fillId="3" borderId="75" xfId="0" applyFont="1" applyFill="1" applyBorder="1" applyAlignment="1">
      <alignment horizontal="right"/>
    </xf>
    <xf numFmtId="0" fontId="4" fillId="3" borderId="0" xfId="0" applyFont="1" applyFill="1" applyAlignment="1"/>
    <xf numFmtId="0" fontId="2" fillId="2" borderId="0" xfId="0" applyFont="1" applyFill="1" applyBorder="1" applyAlignment="1">
      <alignment wrapText="1"/>
    </xf>
    <xf numFmtId="0" fontId="27" fillId="3" borderId="0" xfId="0" applyFont="1" applyFill="1" applyBorder="1" applyAlignment="1"/>
    <xf numFmtId="0" fontId="0" fillId="6" borderId="0" xfId="0" applyFill="1"/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 wrapText="1"/>
    </xf>
    <xf numFmtId="0" fontId="41" fillId="3" borderId="0" xfId="0" applyFont="1" applyFill="1" applyAlignment="1"/>
    <xf numFmtId="0" fontId="42" fillId="3" borderId="1" xfId="0" applyFont="1" applyFill="1" applyBorder="1" applyAlignment="1">
      <alignment horizontal="center" wrapText="1"/>
    </xf>
    <xf numFmtId="3" fontId="39" fillId="3" borderId="2" xfId="0" applyNumberFormat="1" applyFont="1" applyFill="1" applyBorder="1"/>
    <xf numFmtId="3" fontId="39" fillId="3" borderId="16" xfId="0" applyNumberFormat="1" applyFont="1" applyFill="1" applyBorder="1"/>
    <xf numFmtId="3" fontId="39" fillId="3" borderId="3" xfId="0" applyNumberFormat="1" applyFont="1" applyFill="1" applyBorder="1"/>
    <xf numFmtId="3" fontId="39" fillId="3" borderId="17" xfId="0" applyNumberFormat="1" applyFont="1" applyFill="1" applyBorder="1"/>
    <xf numFmtId="3" fontId="39" fillId="3" borderId="3" xfId="0" applyNumberFormat="1" applyFont="1" applyFill="1" applyBorder="1" applyAlignment="1">
      <alignment horizontal="right"/>
    </xf>
    <xf numFmtId="3" fontId="39" fillId="3" borderId="5" xfId="0" applyNumberFormat="1" applyFont="1" applyFill="1" applyBorder="1" applyAlignment="1">
      <alignment horizontal="right"/>
    </xf>
    <xf numFmtId="3" fontId="39" fillId="3" borderId="5" xfId="0" applyNumberFormat="1" applyFont="1" applyFill="1" applyBorder="1"/>
    <xf numFmtId="1" fontId="0" fillId="3" borderId="17" xfId="0" applyNumberFormat="1" applyFill="1" applyBorder="1"/>
    <xf numFmtId="1" fontId="0" fillId="3" borderId="18" xfId="0" applyNumberFormat="1" applyFill="1" applyBorder="1"/>
    <xf numFmtId="3" fontId="30" fillId="3" borderId="7" xfId="0" applyNumberFormat="1" applyFont="1" applyFill="1" applyBorder="1"/>
    <xf numFmtId="3" fontId="0" fillId="3" borderId="2" xfId="0" applyNumberFormat="1" applyFill="1" applyBorder="1"/>
    <xf numFmtId="3" fontId="0" fillId="3" borderId="16" xfId="0" applyNumberFormat="1" applyFill="1" applyBorder="1"/>
    <xf numFmtId="3" fontId="0" fillId="3" borderId="5" xfId="0" applyNumberFormat="1" applyFill="1" applyBorder="1"/>
    <xf numFmtId="3" fontId="0" fillId="3" borderId="18" xfId="0" applyNumberFormat="1" applyFill="1" applyBorder="1"/>
    <xf numFmtId="3" fontId="7" fillId="3" borderId="2" xfId="0" applyNumberFormat="1" applyFont="1" applyFill="1" applyBorder="1"/>
    <xf numFmtId="3" fontId="7" fillId="3" borderId="16" xfId="0" applyNumberFormat="1" applyFont="1" applyFill="1" applyBorder="1"/>
    <xf numFmtId="3" fontId="7" fillId="3" borderId="5" xfId="0" applyNumberFormat="1" applyFont="1" applyFill="1" applyBorder="1"/>
    <xf numFmtId="3" fontId="0" fillId="3" borderId="12" xfId="0" applyNumberFormat="1" applyFill="1" applyBorder="1"/>
    <xf numFmtId="3" fontId="0" fillId="3" borderId="6" xfId="0" applyNumberFormat="1" applyFill="1" applyBorder="1"/>
    <xf numFmtId="0" fontId="3" fillId="3" borderId="3" xfId="0" applyFont="1" applyFill="1" applyBorder="1" applyAlignment="1">
      <alignment vertical="center"/>
    </xf>
    <xf numFmtId="0" fontId="0" fillId="3" borderId="17" xfId="0" applyFont="1" applyFill="1" applyBorder="1" applyAlignment="1">
      <alignment vertical="center"/>
    </xf>
    <xf numFmtId="0" fontId="0" fillId="3" borderId="4" xfId="0" applyFont="1" applyFill="1" applyBorder="1" applyAlignment="1">
      <alignment vertical="center"/>
    </xf>
    <xf numFmtId="0" fontId="0" fillId="3" borderId="4" xfId="0" applyFill="1" applyBorder="1" applyAlignment="1">
      <alignment horizontal="right" vertical="center"/>
    </xf>
    <xf numFmtId="0" fontId="0" fillId="3" borderId="18" xfId="0" applyFill="1" applyBorder="1" applyAlignment="1">
      <alignment horizontal="right" vertical="center"/>
    </xf>
    <xf numFmtId="3" fontId="0" fillId="3" borderId="5" xfId="0" applyNumberFormat="1" applyFont="1" applyFill="1" applyBorder="1" applyAlignment="1">
      <alignment vertical="center"/>
    </xf>
    <xf numFmtId="3" fontId="0" fillId="3" borderId="1" xfId="0" applyNumberFormat="1" applyFont="1" applyFill="1" applyBorder="1" applyAlignment="1">
      <alignment vertical="center"/>
    </xf>
    <xf numFmtId="3" fontId="7" fillId="3" borderId="1" xfId="0" applyNumberFormat="1" applyFont="1" applyFill="1" applyBorder="1" applyAlignment="1">
      <alignment vertical="center"/>
    </xf>
    <xf numFmtId="3" fontId="7" fillId="3" borderId="12" xfId="12" applyNumberFormat="1" applyFont="1" applyFill="1" applyBorder="1"/>
    <xf numFmtId="3" fontId="7" fillId="3" borderId="4" xfId="12" applyNumberFormat="1" applyFont="1" applyFill="1" applyBorder="1"/>
    <xf numFmtId="3" fontId="7" fillId="3" borderId="6" xfId="12" applyNumberFormat="1" applyFont="1" applyFill="1" applyBorder="1"/>
    <xf numFmtId="3" fontId="7" fillId="3" borderId="3" xfId="0" applyNumberFormat="1" applyFont="1" applyFill="1" applyBorder="1"/>
    <xf numFmtId="3" fontId="38" fillId="3" borderId="7" xfId="0" applyNumberFormat="1" applyFont="1" applyFill="1" applyBorder="1"/>
    <xf numFmtId="0" fontId="6" fillId="3" borderId="1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3" fontId="30" fillId="3" borderId="1" xfId="0" applyNumberFormat="1" applyFont="1" applyFill="1" applyBorder="1" applyAlignment="1">
      <alignment horizontal="right"/>
    </xf>
    <xf numFmtId="3" fontId="7" fillId="3" borderId="0" xfId="0" applyNumberFormat="1" applyFont="1" applyFill="1" applyAlignment="1">
      <alignment horizontal="right"/>
    </xf>
    <xf numFmtId="3" fontId="30" fillId="3" borderId="10" xfId="0" applyNumberFormat="1" applyFont="1" applyFill="1" applyBorder="1" applyAlignment="1">
      <alignment horizontal="right"/>
    </xf>
    <xf numFmtId="3" fontId="38" fillId="3" borderId="0" xfId="0" applyNumberFormat="1" applyFont="1" applyFill="1" applyAlignment="1">
      <alignment horizontal="right"/>
    </xf>
    <xf numFmtId="3" fontId="30" fillId="3" borderId="11" xfId="0" applyNumberFormat="1" applyFont="1" applyFill="1" applyBorder="1" applyAlignment="1">
      <alignment horizontal="right"/>
    </xf>
    <xf numFmtId="3" fontId="38" fillId="3" borderId="10" xfId="0" applyNumberFormat="1" applyFont="1" applyFill="1" applyBorder="1" applyAlignment="1">
      <alignment horizontal="right"/>
    </xf>
    <xf numFmtId="3" fontId="38" fillId="3" borderId="1" xfId="0" applyNumberFormat="1" applyFont="1" applyFill="1" applyBorder="1" applyAlignment="1">
      <alignment horizontal="right"/>
    </xf>
    <xf numFmtId="3" fontId="38" fillId="3" borderId="11" xfId="0" applyNumberFormat="1" applyFont="1" applyFill="1" applyBorder="1" applyAlignment="1">
      <alignment horizontal="right"/>
    </xf>
    <xf numFmtId="0" fontId="38" fillId="3" borderId="10" xfId="0" applyFont="1" applyFill="1" applyBorder="1"/>
    <xf numFmtId="3" fontId="38" fillId="3" borderId="12" xfId="0" applyNumberFormat="1" applyFont="1" applyFill="1" applyBorder="1" applyAlignment="1">
      <alignment horizontal="right"/>
    </xf>
    <xf numFmtId="3" fontId="42" fillId="3" borderId="0" xfId="0" applyNumberFormat="1" applyFont="1" applyFill="1" applyBorder="1" applyAlignment="1">
      <alignment horizontal="right"/>
    </xf>
    <xf numFmtId="3" fontId="30" fillId="5" borderId="12" xfId="0" applyNumberFormat="1" applyFont="1" applyFill="1" applyBorder="1" applyAlignment="1">
      <alignment horizontal="right"/>
    </xf>
    <xf numFmtId="3" fontId="30" fillId="5" borderId="4" xfId="0" applyNumberFormat="1" applyFont="1" applyFill="1" applyBorder="1" applyAlignment="1">
      <alignment horizontal="right"/>
    </xf>
    <xf numFmtId="3" fontId="38" fillId="5" borderId="4" xfId="0" applyNumberFormat="1" applyFont="1" applyFill="1" applyBorder="1" applyAlignment="1">
      <alignment horizontal="right"/>
    </xf>
    <xf numFmtId="3" fontId="38" fillId="5" borderId="6" xfId="0" applyNumberFormat="1" applyFont="1" applyFill="1" applyBorder="1" applyAlignment="1">
      <alignment horizontal="right"/>
    </xf>
    <xf numFmtId="3" fontId="38" fillId="3" borderId="8" xfId="0" applyNumberFormat="1" applyFont="1" applyFill="1" applyBorder="1" applyAlignment="1">
      <alignment horizontal="right"/>
    </xf>
    <xf numFmtId="3" fontId="30" fillId="5" borderId="1" xfId="0" applyNumberFormat="1" applyFont="1" applyFill="1" applyBorder="1" applyAlignment="1">
      <alignment horizontal="right"/>
    </xf>
    <xf numFmtId="3" fontId="30" fillId="5" borderId="2" xfId="0" applyNumberFormat="1" applyFont="1" applyFill="1" applyBorder="1"/>
    <xf numFmtId="3" fontId="30" fillId="5" borderId="12" xfId="0" applyNumberFormat="1" applyFont="1" applyFill="1" applyBorder="1"/>
    <xf numFmtId="3" fontId="30" fillId="5" borderId="3" xfId="0" applyNumberFormat="1" applyFont="1" applyFill="1" applyBorder="1"/>
    <xf numFmtId="3" fontId="30" fillId="5" borderId="4" xfId="0" applyNumberFormat="1" applyFont="1" applyFill="1" applyBorder="1"/>
    <xf numFmtId="3" fontId="38" fillId="5" borderId="3" xfId="0" applyNumberFormat="1" applyFont="1" applyFill="1" applyBorder="1"/>
    <xf numFmtId="3" fontId="38" fillId="5" borderId="4" xfId="0" applyNumberFormat="1" applyFont="1" applyFill="1" applyBorder="1"/>
    <xf numFmtId="3" fontId="38" fillId="5" borderId="5" xfId="0" applyNumberFormat="1" applyFont="1" applyFill="1" applyBorder="1"/>
    <xf numFmtId="3" fontId="38" fillId="5" borderId="6" xfId="0" applyNumberFormat="1" applyFont="1" applyFill="1" applyBorder="1"/>
    <xf numFmtId="0" fontId="6" fillId="3" borderId="0" xfId="0" applyFont="1" applyFill="1" applyBorder="1" applyAlignment="1">
      <alignment horizontal="center" vertical="center"/>
    </xf>
    <xf numFmtId="3" fontId="0" fillId="3" borderId="3" xfId="0" applyNumberFormat="1" applyFill="1" applyBorder="1"/>
    <xf numFmtId="3" fontId="0" fillId="3" borderId="17" xfId="0" applyNumberFormat="1" applyFill="1" applyBorder="1"/>
    <xf numFmtId="167" fontId="7" fillId="3" borderId="0" xfId="1" applyNumberFormat="1" applyFont="1" applyFill="1" applyBorder="1" applyAlignment="1">
      <alignment horizontal="right" vertical="center" wrapText="1"/>
    </xf>
    <xf numFmtId="167" fontId="7" fillId="3" borderId="5" xfId="1" applyNumberFormat="1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right"/>
    </xf>
    <xf numFmtId="0" fontId="6" fillId="3" borderId="11" xfId="0" applyFont="1" applyFill="1" applyBorder="1" applyAlignment="1">
      <alignment horizontal="right"/>
    </xf>
    <xf numFmtId="0" fontId="6" fillId="3" borderId="1" xfId="0" applyFont="1" applyFill="1" applyBorder="1" applyAlignment="1">
      <alignment horizontal="right"/>
    </xf>
    <xf numFmtId="3" fontId="42" fillId="3" borderId="0" xfId="0" applyNumberFormat="1" applyFont="1" applyFill="1" applyBorder="1"/>
    <xf numFmtId="167" fontId="7" fillId="3" borderId="2" xfId="1" applyNumberFormat="1" applyFont="1" applyFill="1" applyBorder="1" applyAlignment="1">
      <alignment horizontal="right" vertical="center"/>
    </xf>
    <xf numFmtId="167" fontId="7" fillId="3" borderId="0" xfId="0" applyNumberFormat="1" applyFont="1" applyFill="1" applyAlignment="1">
      <alignment horizontal="right"/>
    </xf>
    <xf numFmtId="167" fontId="6" fillId="3" borderId="16" xfId="1" applyNumberFormat="1" applyFont="1" applyFill="1" applyBorder="1" applyAlignment="1">
      <alignment horizontal="right" vertical="center"/>
    </xf>
    <xf numFmtId="0" fontId="6" fillId="3" borderId="16" xfId="0" applyFont="1" applyFill="1" applyBorder="1" applyAlignment="1">
      <alignment horizontal="right"/>
    </xf>
    <xf numFmtId="167" fontId="7" fillId="3" borderId="7" xfId="1" applyNumberFormat="1" applyFont="1" applyFill="1" applyBorder="1" applyAlignment="1">
      <alignment horizontal="right" vertical="center"/>
    </xf>
    <xf numFmtId="167" fontId="6" fillId="3" borderId="2" xfId="1" applyNumberFormat="1" applyFont="1" applyFill="1" applyBorder="1" applyAlignment="1">
      <alignment horizontal="right" vertical="center"/>
    </xf>
    <xf numFmtId="0" fontId="6" fillId="3" borderId="17" xfId="0" applyFont="1" applyFill="1" applyBorder="1" applyAlignment="1">
      <alignment horizontal="right"/>
    </xf>
    <xf numFmtId="167" fontId="6" fillId="3" borderId="17" xfId="1" applyNumberFormat="1" applyFont="1" applyFill="1" applyBorder="1" applyAlignment="1">
      <alignment horizontal="right" vertical="center"/>
    </xf>
    <xf numFmtId="167" fontId="6" fillId="3" borderId="3" xfId="1" applyNumberFormat="1" applyFont="1" applyFill="1" applyBorder="1" applyAlignment="1">
      <alignment horizontal="right" vertical="center"/>
    </xf>
    <xf numFmtId="3" fontId="6" fillId="3" borderId="18" xfId="0" applyNumberFormat="1" applyFont="1" applyFill="1" applyBorder="1" applyAlignment="1">
      <alignment horizontal="right"/>
    </xf>
    <xf numFmtId="0" fontId="6" fillId="3" borderId="18" xfId="0" applyFont="1" applyFill="1" applyBorder="1" applyAlignment="1">
      <alignment horizontal="right"/>
    </xf>
    <xf numFmtId="167" fontId="7" fillId="3" borderId="8" xfId="1" applyNumberFormat="1" applyFont="1" applyFill="1" applyBorder="1" applyAlignment="1">
      <alignment horizontal="right" vertical="center"/>
    </xf>
    <xf numFmtId="167" fontId="6" fillId="3" borderId="18" xfId="1" applyNumberFormat="1" applyFont="1" applyFill="1" applyBorder="1" applyAlignment="1">
      <alignment horizontal="right" vertical="center"/>
    </xf>
    <xf numFmtId="167" fontId="6" fillId="3" borderId="5" xfId="1" applyNumberFormat="1" applyFont="1" applyFill="1" applyBorder="1" applyAlignment="1">
      <alignment horizontal="right" vertical="center"/>
    </xf>
    <xf numFmtId="167" fontId="6" fillId="3" borderId="0" xfId="0" applyNumberFormat="1" applyFont="1" applyFill="1" applyBorder="1" applyAlignment="1">
      <alignment horizontal="right"/>
    </xf>
    <xf numFmtId="167" fontId="6" fillId="3" borderId="1" xfId="0" applyNumberFormat="1" applyFont="1" applyFill="1" applyBorder="1" applyAlignment="1">
      <alignment horizontal="right"/>
    </xf>
    <xf numFmtId="3" fontId="6" fillId="3" borderId="16" xfId="0" applyNumberFormat="1" applyFont="1" applyFill="1" applyBorder="1" applyAlignment="1">
      <alignment horizontal="right"/>
    </xf>
    <xf numFmtId="0" fontId="41" fillId="3" borderId="0" xfId="0" applyFont="1" applyFill="1" applyAlignment="1">
      <alignment horizontal="left" indent="1"/>
    </xf>
    <xf numFmtId="0" fontId="41" fillId="3" borderId="0" xfId="0" applyNumberFormat="1" applyFont="1" applyFill="1"/>
    <xf numFmtId="0" fontId="0" fillId="3" borderId="0" xfId="0" applyFill="1" applyAlignment="1">
      <alignment horizontal="left" indent="1"/>
    </xf>
    <xf numFmtId="0" fontId="1" fillId="3" borderId="0" xfId="16" applyFill="1" applyBorder="1" applyAlignment="1"/>
    <xf numFmtId="166" fontId="7" fillId="3" borderId="0" xfId="16" applyNumberFormat="1" applyFont="1" applyFill="1" applyBorder="1"/>
    <xf numFmtId="1" fontId="41" fillId="2" borderId="0" xfId="16" applyNumberFormat="1" applyFont="1" applyFill="1" applyBorder="1"/>
    <xf numFmtId="1" fontId="41" fillId="2" borderId="0" xfId="16" applyNumberFormat="1" applyFont="1" applyFill="1"/>
    <xf numFmtId="0" fontId="0" fillId="3" borderId="0" xfId="16" applyFont="1" applyFill="1" applyBorder="1"/>
    <xf numFmtId="0" fontId="30" fillId="3" borderId="16" xfId="0" applyFont="1" applyFill="1" applyBorder="1" applyAlignment="1">
      <alignment horizontal="center" wrapText="1"/>
    </xf>
    <xf numFmtId="0" fontId="30" fillId="3" borderId="1" xfId="0" applyFont="1" applyFill="1" applyBorder="1" applyAlignment="1">
      <alignment horizontal="center" vertical="center"/>
    </xf>
    <xf numFmtId="0" fontId="30" fillId="3" borderId="10" xfId="0" applyFont="1" applyFill="1" applyBorder="1" applyAlignment="1">
      <alignment horizontal="center" vertical="center"/>
    </xf>
    <xf numFmtId="0" fontId="30" fillId="3" borderId="13" xfId="0" applyFont="1" applyFill="1" applyBorder="1" applyAlignment="1">
      <alignment horizontal="center" vertical="center" wrapText="1"/>
    </xf>
    <xf numFmtId="0" fontId="30" fillId="3" borderId="14" xfId="0" applyFont="1" applyFill="1" applyBorder="1" applyAlignment="1">
      <alignment horizontal="center" vertical="center" wrapText="1"/>
    </xf>
    <xf numFmtId="0" fontId="4" fillId="2" borderId="0" xfId="16" applyFont="1" applyFill="1" applyBorder="1"/>
    <xf numFmtId="3" fontId="9" fillId="3" borderId="18" xfId="0" applyNumberFormat="1" applyFont="1" applyFill="1" applyBorder="1" applyAlignment="1">
      <alignment horizontal="right"/>
    </xf>
    <xf numFmtId="3" fontId="57" fillId="3" borderId="1" xfId="7" applyNumberFormat="1" applyFont="1" applyFill="1" applyBorder="1" applyAlignment="1">
      <alignment horizontal="right" vertical="center"/>
    </xf>
    <xf numFmtId="3" fontId="57" fillId="2" borderId="1" xfId="7" applyNumberFormat="1" applyFont="1" applyFill="1" applyBorder="1" applyAlignment="1">
      <alignment horizontal="right" vertical="center"/>
    </xf>
    <xf numFmtId="3" fontId="68" fillId="0" borderId="1" xfId="0" applyNumberFormat="1" applyFont="1" applyBorder="1"/>
    <xf numFmtId="3" fontId="57" fillId="2" borderId="0" xfId="7" applyNumberFormat="1" applyFont="1" applyFill="1" applyBorder="1" applyAlignment="1">
      <alignment horizontal="right" vertical="center"/>
    </xf>
    <xf numFmtId="3" fontId="57" fillId="3" borderId="2" xfId="16" applyNumberFormat="1" applyFont="1" applyFill="1" applyBorder="1"/>
    <xf numFmtId="3" fontId="46" fillId="3" borderId="16" xfId="16" applyNumberFormat="1" applyFont="1" applyFill="1" applyBorder="1"/>
    <xf numFmtId="3" fontId="46" fillId="3" borderId="7" xfId="16" applyNumberFormat="1" applyFont="1" applyFill="1" applyBorder="1"/>
    <xf numFmtId="3" fontId="46" fillId="3" borderId="2" xfId="16" applyNumberFormat="1" applyFont="1" applyFill="1" applyBorder="1"/>
    <xf numFmtId="3" fontId="68" fillId="3" borderId="2" xfId="0" applyNumberFormat="1" applyFont="1" applyFill="1" applyBorder="1" applyAlignment="1">
      <alignment horizontal="right"/>
    </xf>
    <xf numFmtId="3" fontId="68" fillId="3" borderId="16" xfId="0" applyNumberFormat="1" applyFont="1" applyFill="1" applyBorder="1" applyAlignment="1">
      <alignment horizontal="right"/>
    </xf>
    <xf numFmtId="3" fontId="68" fillId="3" borderId="7" xfId="0" applyNumberFormat="1" applyFont="1" applyFill="1" applyBorder="1" applyAlignment="1">
      <alignment horizontal="right"/>
    </xf>
    <xf numFmtId="3" fontId="69" fillId="3" borderId="16" xfId="0" applyNumberFormat="1" applyFont="1" applyFill="1" applyBorder="1" applyAlignment="1">
      <alignment horizontal="right"/>
    </xf>
    <xf numFmtId="3" fontId="57" fillId="3" borderId="3" xfId="16" applyNumberFormat="1" applyFont="1" applyFill="1" applyBorder="1"/>
    <xf numFmtId="3" fontId="46" fillId="3" borderId="17" xfId="16" applyNumberFormat="1" applyFont="1" applyFill="1" applyBorder="1"/>
    <xf numFmtId="3" fontId="46" fillId="3" borderId="0" xfId="16" applyNumberFormat="1" applyFont="1" applyFill="1" applyBorder="1"/>
    <xf numFmtId="3" fontId="46" fillId="3" borderId="3" xfId="16" applyNumberFormat="1" applyFont="1" applyFill="1" applyBorder="1"/>
    <xf numFmtId="3" fontId="68" fillId="3" borderId="3" xfId="0" applyNumberFormat="1" applyFont="1" applyFill="1" applyBorder="1" applyAlignment="1">
      <alignment horizontal="right"/>
    </xf>
    <xf numFmtId="3" fontId="68" fillId="3" borderId="17" xfId="0" applyNumberFormat="1" applyFont="1" applyFill="1" applyBorder="1" applyAlignment="1">
      <alignment horizontal="right"/>
    </xf>
    <xf numFmtId="3" fontId="68" fillId="3" borderId="0" xfId="0" applyNumberFormat="1" applyFont="1" applyFill="1" applyBorder="1" applyAlignment="1">
      <alignment horizontal="right"/>
    </xf>
    <xf numFmtId="3" fontId="69" fillId="3" borderId="17" xfId="0" applyNumberFormat="1" applyFont="1" applyFill="1" applyBorder="1" applyAlignment="1">
      <alignment horizontal="right"/>
    </xf>
    <xf numFmtId="3" fontId="57" fillId="3" borderId="5" xfId="16" applyNumberFormat="1" applyFont="1" applyFill="1" applyBorder="1"/>
    <xf numFmtId="3" fontId="46" fillId="3" borderId="18" xfId="16" applyNumberFormat="1" applyFont="1" applyFill="1" applyBorder="1"/>
    <xf numFmtId="3" fontId="46" fillId="3" borderId="8" xfId="16" applyNumberFormat="1" applyFont="1" applyFill="1" applyBorder="1"/>
    <xf numFmtId="3" fontId="46" fillId="3" borderId="5" xfId="16" applyNumberFormat="1" applyFont="1" applyFill="1" applyBorder="1"/>
    <xf numFmtId="3" fontId="68" fillId="3" borderId="5" xfId="0" applyNumberFormat="1" applyFont="1" applyFill="1" applyBorder="1" applyAlignment="1">
      <alignment horizontal="right"/>
    </xf>
    <xf numFmtId="3" fontId="68" fillId="3" borderId="18" xfId="0" applyNumberFormat="1" applyFont="1" applyFill="1" applyBorder="1" applyAlignment="1">
      <alignment horizontal="right"/>
    </xf>
    <xf numFmtId="3" fontId="68" fillId="3" borderId="8" xfId="0" applyNumberFormat="1" applyFont="1" applyFill="1" applyBorder="1" applyAlignment="1">
      <alignment horizontal="right"/>
    </xf>
    <xf numFmtId="3" fontId="69" fillId="3" borderId="18" xfId="0" applyNumberFormat="1" applyFont="1" applyFill="1" applyBorder="1" applyAlignment="1">
      <alignment horizontal="right"/>
    </xf>
    <xf numFmtId="3" fontId="4" fillId="2" borderId="0" xfId="7" applyNumberFormat="1" applyFont="1" applyFill="1" applyBorder="1" applyAlignment="1">
      <alignment vertical="center"/>
    </xf>
    <xf numFmtId="3" fontId="4" fillId="2" borderId="0" xfId="16" applyNumberFormat="1" applyFont="1" applyFill="1" applyBorder="1"/>
    <xf numFmtId="3" fontId="4" fillId="2" borderId="0" xfId="16" applyNumberFormat="1" applyFont="1" applyFill="1" applyBorder="1" applyAlignment="1">
      <alignment horizontal="right"/>
    </xf>
    <xf numFmtId="0" fontId="0" fillId="3" borderId="1" xfId="0" applyFill="1" applyBorder="1"/>
    <xf numFmtId="3" fontId="69" fillId="3" borderId="2" xfId="0" applyNumberFormat="1" applyFont="1" applyFill="1" applyBorder="1" applyAlignment="1">
      <alignment horizontal="right"/>
    </xf>
    <xf numFmtId="3" fontId="69" fillId="3" borderId="12" xfId="0" applyNumberFormat="1" applyFont="1" applyFill="1" applyBorder="1" applyAlignment="1">
      <alignment horizontal="right"/>
    </xf>
    <xf numFmtId="3" fontId="69" fillId="3" borderId="3" xfId="0" applyNumberFormat="1" applyFont="1" applyFill="1" applyBorder="1" applyAlignment="1">
      <alignment horizontal="right"/>
    </xf>
    <xf numFmtId="3" fontId="69" fillId="3" borderId="4" xfId="0" applyNumberFormat="1" applyFont="1" applyFill="1" applyBorder="1" applyAlignment="1">
      <alignment horizontal="right"/>
    </xf>
    <xf numFmtId="3" fontId="68" fillId="0" borderId="1" xfId="0" applyNumberFormat="1" applyFont="1" applyBorder="1" applyAlignment="1">
      <alignment horizontal="right"/>
    </xf>
    <xf numFmtId="3" fontId="57" fillId="3" borderId="0" xfId="7" applyNumberFormat="1" applyFont="1" applyFill="1" applyBorder="1" applyAlignment="1">
      <alignment horizontal="right" vertical="center"/>
    </xf>
    <xf numFmtId="3" fontId="57" fillId="3" borderId="2" xfId="16" applyNumberFormat="1" applyFont="1" applyFill="1" applyBorder="1" applyAlignment="1">
      <alignment horizontal="right"/>
    </xf>
    <xf numFmtId="3" fontId="46" fillId="3" borderId="16" xfId="16" applyNumberFormat="1" applyFont="1" applyFill="1" applyBorder="1" applyAlignment="1">
      <alignment horizontal="right"/>
    </xf>
    <xf numFmtId="3" fontId="46" fillId="3" borderId="12" xfId="16" applyNumberFormat="1" applyFont="1" applyFill="1" applyBorder="1" applyAlignment="1">
      <alignment horizontal="right"/>
    </xf>
    <xf numFmtId="3" fontId="68" fillId="3" borderId="7" xfId="9" applyNumberFormat="1" applyFont="1" applyFill="1" applyBorder="1" applyAlignment="1">
      <alignment horizontal="right"/>
    </xf>
    <xf numFmtId="3" fontId="57" fillId="3" borderId="3" xfId="16" applyNumberFormat="1" applyFont="1" applyFill="1" applyBorder="1" applyAlignment="1">
      <alignment horizontal="right"/>
    </xf>
    <xf numFmtId="3" fontId="46" fillId="3" borderId="17" xfId="16" applyNumberFormat="1" applyFont="1" applyFill="1" applyBorder="1" applyAlignment="1">
      <alignment horizontal="right"/>
    </xf>
    <xf numFmtId="3" fontId="46" fillId="3" borderId="4" xfId="16" applyNumberFormat="1" applyFont="1" applyFill="1" applyBorder="1" applyAlignment="1">
      <alignment horizontal="right"/>
    </xf>
    <xf numFmtId="3" fontId="68" fillId="3" borderId="0" xfId="9" applyNumberFormat="1" applyFont="1" applyFill="1" applyBorder="1" applyAlignment="1">
      <alignment horizontal="right"/>
    </xf>
    <xf numFmtId="3" fontId="69" fillId="3" borderId="3" xfId="9" applyNumberFormat="1" applyFont="1" applyFill="1" applyBorder="1" applyAlignment="1">
      <alignment horizontal="right"/>
    </xf>
    <xf numFmtId="3" fontId="46" fillId="3" borderId="4" xfId="0" applyNumberFormat="1" applyFont="1" applyFill="1" applyBorder="1" applyAlignment="1">
      <alignment horizontal="right"/>
    </xf>
    <xf numFmtId="3" fontId="57" fillId="3" borderId="5" xfId="16" applyNumberFormat="1" applyFont="1" applyFill="1" applyBorder="1" applyAlignment="1">
      <alignment horizontal="right"/>
    </xf>
    <xf numFmtId="3" fontId="46" fillId="3" borderId="18" xfId="16" applyNumberFormat="1" applyFont="1" applyFill="1" applyBorder="1" applyAlignment="1">
      <alignment horizontal="right"/>
    </xf>
    <xf numFmtId="3" fontId="46" fillId="3" borderId="6" xfId="16" applyNumberFormat="1" applyFont="1" applyFill="1" applyBorder="1" applyAlignment="1">
      <alignment horizontal="right"/>
    </xf>
    <xf numFmtId="3" fontId="68" fillId="3" borderId="8" xfId="9" applyNumberFormat="1" applyFont="1" applyFill="1" applyBorder="1" applyAlignment="1">
      <alignment horizontal="right"/>
    </xf>
    <xf numFmtId="3" fontId="69" fillId="3" borderId="5" xfId="0" applyNumberFormat="1" applyFont="1" applyFill="1" applyBorder="1" applyAlignment="1">
      <alignment horizontal="right"/>
    </xf>
    <xf numFmtId="3" fontId="69" fillId="3" borderId="6" xfId="0" applyNumberFormat="1" applyFont="1" applyFill="1" applyBorder="1" applyAlignment="1">
      <alignment horizontal="right"/>
    </xf>
    <xf numFmtId="3" fontId="68" fillId="3" borderId="1" xfId="0" applyNumberFormat="1" applyFont="1" applyFill="1" applyBorder="1"/>
    <xf numFmtId="3" fontId="46" fillId="3" borderId="0" xfId="16" applyNumberFormat="1" applyFont="1" applyFill="1" applyBorder="1" applyAlignment="1">
      <alignment horizontal="right"/>
    </xf>
    <xf numFmtId="3" fontId="46" fillId="3" borderId="0" xfId="7" applyNumberFormat="1" applyFont="1" applyFill="1" applyBorder="1" applyAlignment="1">
      <alignment horizontal="right" vertical="center"/>
    </xf>
    <xf numFmtId="3" fontId="46" fillId="3" borderId="0" xfId="0" applyNumberFormat="1" applyFont="1" applyFill="1" applyBorder="1" applyAlignment="1">
      <alignment horizontal="right"/>
    </xf>
    <xf numFmtId="0" fontId="41" fillId="3" borderId="0" xfId="0" applyFont="1" applyFill="1" applyBorder="1" applyAlignment="1">
      <alignment vertical="center"/>
    </xf>
    <xf numFmtId="0" fontId="57" fillId="3" borderId="21" xfId="0" applyFont="1" applyFill="1" applyBorder="1"/>
    <xf numFmtId="0" fontId="57" fillId="3" borderId="11" xfId="0" applyFont="1" applyFill="1" applyBorder="1"/>
    <xf numFmtId="166" fontId="46" fillId="3" borderId="16" xfId="0" applyNumberFormat="1" applyFont="1" applyFill="1" applyBorder="1"/>
    <xf numFmtId="166" fontId="46" fillId="3" borderId="17" xfId="0" applyNumberFormat="1" applyFont="1" applyFill="1" applyBorder="1"/>
    <xf numFmtId="166" fontId="46" fillId="3" borderId="18" xfId="0" applyNumberFormat="1" applyFont="1" applyFill="1" applyBorder="1"/>
    <xf numFmtId="0" fontId="57" fillId="3" borderId="1" xfId="0" applyFont="1" applyFill="1" applyBorder="1"/>
    <xf numFmtId="3" fontId="57" fillId="3" borderId="10" xfId="0" applyNumberFormat="1" applyFont="1" applyFill="1" applyBorder="1"/>
    <xf numFmtId="3" fontId="57" fillId="3" borderId="1" xfId="0" applyNumberFormat="1" applyFont="1" applyFill="1" applyBorder="1"/>
    <xf numFmtId="3" fontId="57" fillId="3" borderId="21" xfId="0" applyNumberFormat="1" applyFont="1" applyFill="1" applyBorder="1"/>
    <xf numFmtId="3" fontId="46" fillId="3" borderId="2" xfId="0" applyNumberFormat="1" applyFont="1" applyFill="1" applyBorder="1"/>
    <xf numFmtId="3" fontId="46" fillId="3" borderId="16" xfId="0" applyNumberFormat="1" applyFont="1" applyFill="1" applyBorder="1"/>
    <xf numFmtId="3" fontId="46" fillId="3" borderId="12" xfId="0" applyNumberFormat="1" applyFont="1" applyFill="1" applyBorder="1"/>
    <xf numFmtId="3" fontId="46" fillId="3" borderId="7" xfId="0" applyNumberFormat="1" applyFont="1" applyFill="1" applyBorder="1"/>
    <xf numFmtId="3" fontId="46" fillId="3" borderId="3" xfId="0" applyNumberFormat="1" applyFont="1" applyFill="1" applyBorder="1"/>
    <xf numFmtId="3" fontId="46" fillId="3" borderId="17" xfId="0" applyNumberFormat="1" applyFont="1" applyFill="1" applyBorder="1"/>
    <xf numFmtId="3" fontId="46" fillId="3" borderId="4" xfId="0" applyNumberFormat="1" applyFont="1" applyFill="1" applyBorder="1"/>
    <xf numFmtId="3" fontId="46" fillId="3" borderId="5" xfId="0" applyNumberFormat="1" applyFont="1" applyFill="1" applyBorder="1"/>
    <xf numFmtId="3" fontId="46" fillId="3" borderId="6" xfId="0" applyNumberFormat="1" applyFont="1" applyFill="1" applyBorder="1"/>
    <xf numFmtId="3" fontId="46" fillId="3" borderId="8" xfId="0" applyNumberFormat="1" applyFont="1" applyFill="1" applyBorder="1"/>
    <xf numFmtId="0" fontId="40" fillId="3" borderId="0" xfId="0" applyFont="1" applyFill="1" applyBorder="1" applyAlignment="1">
      <alignment horizontal="center"/>
    </xf>
    <xf numFmtId="0" fontId="40" fillId="3" borderId="0" xfId="0" applyFont="1" applyFill="1" applyBorder="1" applyAlignment="1"/>
    <xf numFmtId="3" fontId="70" fillId="3" borderId="0" xfId="0" applyNumberFormat="1" applyFont="1" applyFill="1" applyBorder="1"/>
    <xf numFmtId="0" fontId="43" fillId="3" borderId="10" xfId="0" applyFont="1" applyFill="1" applyBorder="1"/>
    <xf numFmtId="3" fontId="43" fillId="3" borderId="10" xfId="0" applyNumberFormat="1" applyFont="1" applyFill="1" applyBorder="1"/>
    <xf numFmtId="3" fontId="29" fillId="3" borderId="3" xfId="0" applyNumberFormat="1" applyFont="1" applyFill="1" applyBorder="1"/>
    <xf numFmtId="0" fontId="60" fillId="3" borderId="10" xfId="0" applyFont="1" applyFill="1" applyBorder="1"/>
    <xf numFmtId="3" fontId="29" fillId="3" borderId="5" xfId="0" applyNumberFormat="1" applyFont="1" applyFill="1" applyBorder="1"/>
    <xf numFmtId="1" fontId="46" fillId="3" borderId="24" xfId="0" applyNumberFormat="1" applyFont="1" applyFill="1" applyBorder="1"/>
    <xf numFmtId="3" fontId="46" fillId="3" borderId="24" xfId="0" applyNumberFormat="1" applyFont="1" applyFill="1" applyBorder="1"/>
    <xf numFmtId="0" fontId="70" fillId="3" borderId="0" xfId="0" applyFont="1" applyFill="1" applyBorder="1"/>
    <xf numFmtId="1" fontId="70" fillId="3" borderId="0" xfId="0" applyNumberFormat="1" applyFont="1" applyFill="1" applyBorder="1"/>
    <xf numFmtId="3" fontId="46" fillId="3" borderId="39" xfId="0" applyNumberFormat="1" applyFont="1" applyFill="1" applyBorder="1"/>
    <xf numFmtId="0" fontId="70" fillId="3" borderId="0" xfId="0" applyFont="1" applyFill="1"/>
    <xf numFmtId="1" fontId="70" fillId="3" borderId="0" xfId="0" applyNumberFormat="1" applyFont="1" applyFill="1"/>
    <xf numFmtId="3" fontId="43" fillId="3" borderId="23" xfId="0" applyNumberFormat="1" applyFont="1" applyFill="1" applyBorder="1"/>
    <xf numFmtId="3" fontId="43" fillId="3" borderId="33" xfId="0" applyNumberFormat="1" applyFont="1" applyFill="1" applyBorder="1"/>
    <xf numFmtId="3" fontId="43" fillId="3" borderId="22" xfId="0" applyNumberFormat="1" applyFont="1" applyFill="1" applyBorder="1"/>
    <xf numFmtId="1" fontId="43" fillId="3" borderId="37" xfId="0" applyNumberFormat="1" applyFont="1" applyFill="1" applyBorder="1"/>
    <xf numFmtId="3" fontId="43" fillId="3" borderId="37" xfId="0" applyNumberFormat="1" applyFont="1" applyFill="1" applyBorder="1"/>
    <xf numFmtId="1" fontId="43" fillId="3" borderId="38" xfId="0" applyNumberFormat="1" applyFont="1" applyFill="1" applyBorder="1"/>
    <xf numFmtId="3" fontId="43" fillId="3" borderId="38" xfId="0" applyNumberFormat="1" applyFont="1" applyFill="1" applyBorder="1"/>
    <xf numFmtId="1" fontId="46" fillId="3" borderId="39" xfId="0" applyNumberFormat="1" applyFont="1" applyFill="1" applyBorder="1"/>
    <xf numFmtId="0" fontId="46" fillId="3" borderId="77" xfId="0" applyFont="1" applyFill="1" applyBorder="1"/>
    <xf numFmtId="1" fontId="46" fillId="3" borderId="55" xfId="0" applyNumberFormat="1" applyFont="1" applyFill="1" applyBorder="1"/>
    <xf numFmtId="0" fontId="46" fillId="3" borderId="49" xfId="0" applyFont="1" applyFill="1" applyBorder="1"/>
    <xf numFmtId="0" fontId="46" fillId="3" borderId="44" xfId="0" applyFont="1" applyFill="1" applyBorder="1"/>
    <xf numFmtId="1" fontId="46" fillId="3" borderId="53" xfId="0" applyNumberFormat="1" applyFont="1" applyFill="1" applyBorder="1"/>
    <xf numFmtId="1" fontId="46" fillId="3" borderId="44" xfId="0" applyNumberFormat="1" applyFont="1" applyFill="1" applyBorder="1"/>
    <xf numFmtId="1" fontId="46" fillId="3" borderId="49" xfId="0" applyNumberFormat="1" applyFont="1" applyFill="1" applyBorder="1"/>
    <xf numFmtId="0" fontId="29" fillId="3" borderId="37" xfId="0" applyFont="1" applyFill="1" applyBorder="1" applyAlignment="1">
      <alignment horizontal="right"/>
    </xf>
    <xf numFmtId="0" fontId="29" fillId="3" borderId="38" xfId="0" applyFont="1" applyFill="1" applyBorder="1" applyAlignment="1">
      <alignment horizontal="right"/>
    </xf>
    <xf numFmtId="3" fontId="43" fillId="3" borderId="19" xfId="0" applyNumberFormat="1" applyFont="1" applyFill="1" applyBorder="1" applyAlignment="1">
      <alignment horizontal="right"/>
    </xf>
    <xf numFmtId="1" fontId="43" fillId="3" borderId="50" xfId="0" applyNumberFormat="1" applyFont="1" applyFill="1" applyBorder="1"/>
    <xf numFmtId="1" fontId="43" fillId="3" borderId="32" xfId="0" applyNumberFormat="1" applyFont="1" applyFill="1" applyBorder="1"/>
    <xf numFmtId="3" fontId="46" fillId="3" borderId="49" xfId="0" applyNumberFormat="1" applyFont="1" applyFill="1" applyBorder="1"/>
    <xf numFmtId="3" fontId="46" fillId="3" borderId="77" xfId="0" applyNumberFormat="1" applyFont="1" applyFill="1" applyBorder="1"/>
    <xf numFmtId="3" fontId="46" fillId="3" borderId="44" xfId="0" applyNumberFormat="1" applyFont="1" applyFill="1" applyBorder="1"/>
    <xf numFmtId="3" fontId="46" fillId="3" borderId="55" xfId="0" applyNumberFormat="1" applyFont="1" applyFill="1" applyBorder="1"/>
    <xf numFmtId="3" fontId="46" fillId="3" borderId="53" xfId="0" applyNumberFormat="1" applyFont="1" applyFill="1" applyBorder="1"/>
    <xf numFmtId="3" fontId="46" fillId="3" borderId="34" xfId="0" applyNumberFormat="1" applyFont="1" applyFill="1" applyBorder="1"/>
    <xf numFmtId="3" fontId="46" fillId="3" borderId="13" xfId="0" applyNumberFormat="1" applyFont="1" applyFill="1" applyBorder="1"/>
    <xf numFmtId="3" fontId="46" fillId="3" borderId="36" xfId="0" applyNumberFormat="1" applyFont="1" applyFill="1" applyBorder="1"/>
    <xf numFmtId="3" fontId="43" fillId="3" borderId="30" xfId="0" applyNumberFormat="1" applyFont="1" applyFill="1" applyBorder="1"/>
    <xf numFmtId="3" fontId="46" fillId="3" borderId="48" xfId="0" applyNumberFormat="1" applyFont="1" applyFill="1" applyBorder="1"/>
    <xf numFmtId="3" fontId="46" fillId="3" borderId="38" xfId="0" applyNumberFormat="1" applyFont="1" applyFill="1" applyBorder="1"/>
    <xf numFmtId="3" fontId="46" fillId="3" borderId="15" xfId="0" applyNumberFormat="1" applyFont="1" applyFill="1" applyBorder="1"/>
    <xf numFmtId="3" fontId="46" fillId="3" borderId="47" xfId="0" applyNumberFormat="1" applyFont="1" applyFill="1" applyBorder="1"/>
    <xf numFmtId="3" fontId="43" fillId="3" borderId="32" xfId="0" applyNumberFormat="1" applyFont="1" applyFill="1" applyBorder="1"/>
    <xf numFmtId="3" fontId="43" fillId="3" borderId="49" xfId="0" applyNumberFormat="1" applyFont="1" applyFill="1" applyBorder="1"/>
    <xf numFmtId="3" fontId="43" fillId="3" borderId="44" xfId="0" applyNumberFormat="1" applyFont="1" applyFill="1" applyBorder="1"/>
    <xf numFmtId="3" fontId="29" fillId="3" borderId="37" xfId="0" applyNumberFormat="1" applyFont="1" applyFill="1" applyBorder="1"/>
    <xf numFmtId="3" fontId="29" fillId="3" borderId="38" xfId="0" applyNumberFormat="1" applyFont="1" applyFill="1" applyBorder="1"/>
    <xf numFmtId="3" fontId="29" fillId="3" borderId="47" xfId="0" applyNumberFormat="1" applyFont="1" applyFill="1" applyBorder="1"/>
    <xf numFmtId="3" fontId="29" fillId="3" borderId="39" xfId="0" applyNumberFormat="1" applyFont="1" applyFill="1" applyBorder="1"/>
    <xf numFmtId="0" fontId="39" fillId="3" borderId="0" xfId="0" applyFont="1" applyFill="1"/>
    <xf numFmtId="1" fontId="43" fillId="3" borderId="23" xfId="0" applyNumberFormat="1" applyFont="1" applyFill="1" applyBorder="1"/>
    <xf numFmtId="1" fontId="43" fillId="3" borderId="33" xfId="0" applyNumberFormat="1" applyFont="1" applyFill="1" applyBorder="1"/>
    <xf numFmtId="1" fontId="43" fillId="3" borderId="22" xfId="0" applyNumberFormat="1" applyFont="1" applyFill="1" applyBorder="1"/>
    <xf numFmtId="3" fontId="43" fillId="3" borderId="50" xfId="0" applyNumberFormat="1" applyFont="1" applyFill="1" applyBorder="1"/>
    <xf numFmtId="3" fontId="43" fillId="3" borderId="23" xfId="0" applyNumberFormat="1" applyFont="1" applyFill="1" applyBorder="1" applyAlignment="1">
      <alignment vertical="center"/>
    </xf>
    <xf numFmtId="3" fontId="43" fillId="3" borderId="33" xfId="0" applyNumberFormat="1" applyFont="1" applyFill="1" applyBorder="1" applyAlignment="1">
      <alignment vertical="center"/>
    </xf>
    <xf numFmtId="3" fontId="43" fillId="3" borderId="22" xfId="0" applyNumberFormat="1" applyFont="1" applyFill="1" applyBorder="1" applyAlignment="1">
      <alignment vertical="center"/>
    </xf>
    <xf numFmtId="3" fontId="43" fillId="3" borderId="50" xfId="0" applyNumberFormat="1" applyFont="1" applyFill="1" applyBorder="1" applyAlignment="1">
      <alignment vertical="center"/>
    </xf>
    <xf numFmtId="3" fontId="29" fillId="3" borderId="38" xfId="0" applyNumberFormat="1" applyFont="1" applyFill="1" applyBorder="1" applyAlignment="1">
      <alignment vertical="center"/>
    </xf>
    <xf numFmtId="3" fontId="43" fillId="3" borderId="32" xfId="0" applyNumberFormat="1" applyFont="1" applyFill="1" applyBorder="1" applyAlignment="1">
      <alignment vertical="center"/>
    </xf>
    <xf numFmtId="3" fontId="29" fillId="3" borderId="34" xfId="0" applyNumberFormat="1" applyFont="1" applyFill="1" applyBorder="1" applyAlignment="1">
      <alignment vertical="center"/>
    </xf>
    <xf numFmtId="3" fontId="46" fillId="3" borderId="35" xfId="0" applyNumberFormat="1" applyFont="1" applyFill="1" applyBorder="1"/>
    <xf numFmtId="0" fontId="30" fillId="3" borderId="31" xfId="0" applyFont="1" applyFill="1" applyBorder="1" applyAlignment="1">
      <alignment horizontal="center" vertical="center"/>
    </xf>
    <xf numFmtId="0" fontId="41" fillId="3" borderId="0" xfId="0" applyFont="1" applyFill="1" applyAlignment="1">
      <alignment vertical="center"/>
    </xf>
    <xf numFmtId="3" fontId="43" fillId="3" borderId="34" xfId="0" applyNumberFormat="1" applyFont="1" applyFill="1" applyBorder="1"/>
    <xf numFmtId="3" fontId="43" fillId="3" borderId="20" xfId="0" applyNumberFormat="1" applyFont="1" applyFill="1" applyBorder="1"/>
    <xf numFmtId="3" fontId="43" fillId="3" borderId="19" xfId="0" applyNumberFormat="1" applyFont="1" applyFill="1" applyBorder="1"/>
    <xf numFmtId="3" fontId="43" fillId="3" borderId="9" xfId="0" applyNumberFormat="1" applyFont="1" applyFill="1" applyBorder="1"/>
    <xf numFmtId="3" fontId="43" fillId="3" borderId="40" xfId="0" applyNumberFormat="1" applyFont="1" applyFill="1" applyBorder="1"/>
    <xf numFmtId="3" fontId="29" fillId="3" borderId="14" xfId="0" applyNumberFormat="1" applyFont="1" applyFill="1" applyBorder="1"/>
    <xf numFmtId="3" fontId="29" fillId="3" borderId="15" xfId="0" applyNumberFormat="1" applyFont="1" applyFill="1" applyBorder="1"/>
    <xf numFmtId="3" fontId="43" fillId="3" borderId="37" xfId="0" applyNumberFormat="1" applyFont="1" applyFill="1" applyBorder="1" applyAlignment="1">
      <alignment vertical="center"/>
    </xf>
    <xf numFmtId="3" fontId="43" fillId="3" borderId="38" xfId="0" applyNumberFormat="1" applyFont="1" applyFill="1" applyBorder="1" applyAlignment="1">
      <alignment vertical="center"/>
    </xf>
    <xf numFmtId="3" fontId="46" fillId="3" borderId="53" xfId="0" applyNumberFormat="1" applyFont="1" applyFill="1" applyBorder="1" applyAlignment="1">
      <alignment horizontal="right"/>
    </xf>
    <xf numFmtId="0" fontId="39" fillId="3" borderId="0" xfId="0" applyFont="1" applyFill="1" applyBorder="1" applyAlignment="1">
      <alignment vertical="center"/>
    </xf>
    <xf numFmtId="0" fontId="42" fillId="3" borderId="0" xfId="0" applyFont="1" applyFill="1" applyBorder="1" applyAlignment="1">
      <alignment vertical="center"/>
    </xf>
    <xf numFmtId="3" fontId="42" fillId="3" borderId="0" xfId="0" applyNumberFormat="1" applyFont="1" applyFill="1" applyBorder="1" applyAlignment="1">
      <alignment vertical="center"/>
    </xf>
    <xf numFmtId="0" fontId="0" fillId="3" borderId="18" xfId="0" applyFill="1" applyBorder="1"/>
    <xf numFmtId="0" fontId="7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0" fontId="0" fillId="3" borderId="12" xfId="0" applyFont="1" applyFill="1" applyBorder="1" applyAlignment="1">
      <alignment horizontal="left" vertical="center" wrapText="1"/>
    </xf>
    <xf numFmtId="0" fontId="0" fillId="3" borderId="6" xfId="0" applyFill="1" applyBorder="1"/>
    <xf numFmtId="0" fontId="0" fillId="3" borderId="18" xfId="0" applyFont="1" applyFill="1" applyBorder="1"/>
    <xf numFmtId="0" fontId="38" fillId="3" borderId="5" xfId="0" applyFont="1" applyFill="1" applyBorder="1"/>
    <xf numFmtId="3" fontId="6" fillId="3" borderId="12" xfId="0" applyNumberFormat="1" applyFont="1" applyFill="1" applyBorder="1"/>
    <xf numFmtId="3" fontId="6" fillId="3" borderId="6" xfId="0" applyNumberFormat="1" applyFont="1" applyFill="1" applyBorder="1"/>
    <xf numFmtId="3" fontId="0" fillId="3" borderId="4" xfId="0" applyNumberFormat="1" applyFill="1" applyBorder="1"/>
    <xf numFmtId="3" fontId="46" fillId="3" borderId="31" xfId="0" applyNumberFormat="1" applyFont="1" applyFill="1" applyBorder="1"/>
    <xf numFmtId="3" fontId="7" fillId="3" borderId="7" xfId="0" applyNumberFormat="1" applyFont="1" applyFill="1" applyBorder="1"/>
    <xf numFmtId="3" fontId="7" fillId="3" borderId="8" xfId="0" applyNumberFormat="1" applyFont="1" applyFill="1" applyBorder="1"/>
    <xf numFmtId="3" fontId="7" fillId="3" borderId="12" xfId="0" applyNumberFormat="1" applyFont="1" applyFill="1" applyBorder="1"/>
    <xf numFmtId="3" fontId="7" fillId="3" borderId="4" xfId="0" applyNumberFormat="1" applyFont="1" applyFill="1" applyBorder="1"/>
    <xf numFmtId="3" fontId="7" fillId="3" borderId="6" xfId="0" applyNumberFormat="1" applyFont="1" applyFill="1" applyBorder="1"/>
    <xf numFmtId="3" fontId="0" fillId="3" borderId="3" xfId="0" applyNumberFormat="1" applyFill="1" applyBorder="1" applyAlignment="1">
      <alignment horizontal="right"/>
    </xf>
    <xf numFmtId="3" fontId="7" fillId="3" borderId="0" xfId="1" applyNumberFormat="1" applyFont="1" applyFill="1" applyBorder="1" applyAlignment="1">
      <alignment horizontal="right" vertical="center"/>
    </xf>
    <xf numFmtId="3" fontId="6" fillId="3" borderId="1" xfId="1" applyNumberFormat="1" applyFont="1" applyFill="1" applyBorder="1" applyAlignment="1">
      <alignment horizontal="right" vertical="center"/>
    </xf>
    <xf numFmtId="3" fontId="38" fillId="3" borderId="2" xfId="0" applyNumberFormat="1" applyFont="1" applyFill="1" applyBorder="1" applyAlignment="1">
      <alignment horizontal="right"/>
    </xf>
    <xf numFmtId="3" fontId="7" fillId="2" borderId="5" xfId="16" applyNumberFormat="1" applyFont="1" applyFill="1" applyBorder="1" applyAlignment="1">
      <alignment horizontal="right"/>
    </xf>
    <xf numFmtId="3" fontId="7" fillId="2" borderId="18" xfId="16" applyNumberFormat="1" applyFont="1" applyFill="1" applyBorder="1" applyAlignment="1">
      <alignment horizontal="right"/>
    </xf>
    <xf numFmtId="3" fontId="7" fillId="2" borderId="6" xfId="16" applyNumberFormat="1" applyFont="1" applyFill="1" applyBorder="1" applyAlignment="1">
      <alignment horizontal="right"/>
    </xf>
    <xf numFmtId="3" fontId="7" fillId="3" borderId="2" xfId="16" applyNumberFormat="1" applyFont="1" applyFill="1" applyBorder="1"/>
    <xf numFmtId="3" fontId="7" fillId="3" borderId="16" xfId="16" applyNumberFormat="1" applyFont="1" applyFill="1" applyBorder="1"/>
    <xf numFmtId="3" fontId="7" fillId="3" borderId="12" xfId="16" applyNumberFormat="1" applyFont="1" applyFill="1" applyBorder="1"/>
    <xf numFmtId="3" fontId="7" fillId="3" borderId="7" xfId="16" applyNumberFormat="1" applyFont="1" applyFill="1" applyBorder="1"/>
    <xf numFmtId="3" fontId="43" fillId="3" borderId="16" xfId="0" applyNumberFormat="1" applyFont="1" applyFill="1" applyBorder="1" applyAlignment="1">
      <alignment horizontal="right"/>
    </xf>
    <xf numFmtId="3" fontId="29" fillId="3" borderId="7" xfId="0" applyNumberFormat="1" applyFont="1" applyFill="1" applyBorder="1" applyAlignment="1">
      <alignment horizontal="right"/>
    </xf>
    <xf numFmtId="3" fontId="29" fillId="3" borderId="16" xfId="0" applyNumberFormat="1" applyFont="1" applyFill="1" applyBorder="1" applyAlignment="1">
      <alignment horizontal="right"/>
    </xf>
    <xf numFmtId="3" fontId="43" fillId="3" borderId="2" xfId="0" applyNumberFormat="1" applyFont="1" applyFill="1" applyBorder="1" applyAlignment="1">
      <alignment horizontal="right"/>
    </xf>
    <xf numFmtId="3" fontId="29" fillId="3" borderId="12" xfId="0" applyNumberFormat="1" applyFont="1" applyFill="1" applyBorder="1" applyAlignment="1">
      <alignment horizontal="right"/>
    </xf>
    <xf numFmtId="3" fontId="7" fillId="3" borderId="3" xfId="16" applyNumberFormat="1" applyFont="1" applyFill="1" applyBorder="1"/>
    <xf numFmtId="3" fontId="7" fillId="3" borderId="17" xfId="16" applyNumberFormat="1" applyFont="1" applyFill="1" applyBorder="1"/>
    <xf numFmtId="3" fontId="7" fillId="3" borderId="4" xfId="16" applyNumberFormat="1" applyFont="1" applyFill="1" applyBorder="1"/>
    <xf numFmtId="3" fontId="43" fillId="3" borderId="17" xfId="0" applyNumberFormat="1" applyFont="1" applyFill="1" applyBorder="1" applyAlignment="1">
      <alignment horizontal="right"/>
    </xf>
    <xf numFmtId="3" fontId="29" fillId="3" borderId="0" xfId="0" applyNumberFormat="1" applyFont="1" applyFill="1" applyBorder="1" applyAlignment="1">
      <alignment horizontal="right"/>
    </xf>
    <xf numFmtId="3" fontId="29" fillId="3" borderId="17" xfId="0" applyNumberFormat="1" applyFont="1" applyFill="1" applyBorder="1" applyAlignment="1">
      <alignment horizontal="right"/>
    </xf>
    <xf numFmtId="3" fontId="43" fillId="3" borderId="3" xfId="0" applyNumberFormat="1" applyFont="1" applyFill="1" applyBorder="1" applyAlignment="1">
      <alignment horizontal="right"/>
    </xf>
    <xf numFmtId="3" fontId="29" fillId="3" borderId="4" xfId="0" applyNumberFormat="1" applyFont="1" applyFill="1" applyBorder="1" applyAlignment="1">
      <alignment horizontal="right"/>
    </xf>
    <xf numFmtId="3" fontId="57" fillId="2" borderId="0" xfId="16" applyNumberFormat="1" applyFont="1" applyFill="1" applyAlignment="1">
      <alignment horizontal="right"/>
    </xf>
    <xf numFmtId="3" fontId="46" fillId="2" borderId="0" xfId="16" applyNumberFormat="1" applyFont="1" applyFill="1" applyAlignment="1">
      <alignment horizontal="right"/>
    </xf>
    <xf numFmtId="3" fontId="29" fillId="3" borderId="2" xfId="0" applyNumberFormat="1" applyFont="1" applyFill="1" applyBorder="1"/>
    <xf numFmtId="3" fontId="29" fillId="3" borderId="6" xfId="0" applyNumberFormat="1" applyFont="1" applyFill="1" applyBorder="1" applyAlignment="1">
      <alignment horizontal="right"/>
    </xf>
    <xf numFmtId="3" fontId="29" fillId="3" borderId="8" xfId="0" applyNumberFormat="1" applyFont="1" applyFill="1" applyBorder="1" applyAlignment="1">
      <alignment horizontal="right"/>
    </xf>
    <xf numFmtId="3" fontId="29" fillId="3" borderId="18" xfId="0" applyNumberFormat="1" applyFont="1" applyFill="1" applyBorder="1" applyAlignment="1">
      <alignment horizontal="right"/>
    </xf>
    <xf numFmtId="3" fontId="57" fillId="3" borderId="0" xfId="16" applyNumberFormat="1" applyFont="1" applyFill="1" applyAlignment="1">
      <alignment horizontal="right"/>
    </xf>
    <xf numFmtId="3" fontId="46" fillId="3" borderId="0" xfId="16" applyNumberFormat="1" applyFont="1" applyFill="1" applyAlignment="1">
      <alignment horizontal="right"/>
    </xf>
    <xf numFmtId="3" fontId="29" fillId="3" borderId="16" xfId="0" applyNumberFormat="1" applyFont="1" applyFill="1" applyBorder="1"/>
    <xf numFmtId="3" fontId="29" fillId="3" borderId="7" xfId="0" applyNumberFormat="1" applyFont="1" applyFill="1" applyBorder="1"/>
    <xf numFmtId="3" fontId="57" fillId="3" borderId="0" xfId="0" applyNumberFormat="1" applyFont="1" applyFill="1" applyBorder="1" applyAlignment="1">
      <alignment horizontal="right"/>
    </xf>
    <xf numFmtId="3" fontId="46" fillId="3" borderId="3" xfId="0" applyNumberFormat="1" applyFont="1" applyFill="1" applyBorder="1" applyAlignment="1">
      <alignment horizontal="right"/>
    </xf>
    <xf numFmtId="3" fontId="46" fillId="3" borderId="17" xfId="0" applyNumberFormat="1" applyFont="1" applyFill="1" applyBorder="1" applyAlignment="1">
      <alignment horizontal="right"/>
    </xf>
    <xf numFmtId="3" fontId="29" fillId="3" borderId="8" xfId="0" applyNumberFormat="1" applyFont="1" applyFill="1" applyBorder="1"/>
    <xf numFmtId="3" fontId="46" fillId="3" borderId="18" xfId="0" applyNumberFormat="1" applyFont="1" applyFill="1" applyBorder="1" applyAlignment="1">
      <alignment horizontal="right"/>
    </xf>
    <xf numFmtId="3" fontId="46" fillId="3" borderId="8" xfId="0" applyNumberFormat="1" applyFont="1" applyFill="1" applyBorder="1" applyAlignment="1">
      <alignment horizontal="right"/>
    </xf>
    <xf numFmtId="3" fontId="57" fillId="3" borderId="8" xfId="0" applyNumberFormat="1" applyFont="1" applyFill="1" applyBorder="1" applyAlignment="1">
      <alignment horizontal="right"/>
    </xf>
    <xf numFmtId="3" fontId="46" fillId="3" borderId="5" xfId="0" applyNumberFormat="1" applyFont="1" applyFill="1" applyBorder="1" applyAlignment="1">
      <alignment horizontal="right"/>
    </xf>
    <xf numFmtId="3" fontId="46" fillId="3" borderId="6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vertical="center"/>
    </xf>
    <xf numFmtId="3" fontId="0" fillId="3" borderId="0" xfId="0" applyNumberFormat="1" applyFont="1" applyFill="1" applyAlignment="1"/>
    <xf numFmtId="3" fontId="3" fillId="3" borderId="2" xfId="0" applyNumberFormat="1" applyFont="1" applyFill="1" applyBorder="1"/>
    <xf numFmtId="3" fontId="3" fillId="3" borderId="5" xfId="0" applyNumberFormat="1" applyFont="1" applyFill="1" applyBorder="1" applyAlignment="1">
      <alignment vertical="center"/>
    </xf>
    <xf numFmtId="3" fontId="0" fillId="3" borderId="18" xfId="0" applyNumberFormat="1" applyFont="1" applyFill="1" applyBorder="1" applyAlignment="1">
      <alignment vertical="center"/>
    </xf>
    <xf numFmtId="3" fontId="0" fillId="3" borderId="6" xfId="0" applyNumberFormat="1" applyFont="1" applyFill="1" applyBorder="1" applyAlignment="1">
      <alignment vertical="center"/>
    </xf>
    <xf numFmtId="1" fontId="29" fillId="3" borderId="0" xfId="0" applyNumberFormat="1" applyFont="1" applyFill="1"/>
    <xf numFmtId="0" fontId="6" fillId="3" borderId="1" xfId="0" applyFont="1" applyFill="1" applyBorder="1" applyAlignment="1">
      <alignment horizontal="center" vertical="center"/>
    </xf>
    <xf numFmtId="3" fontId="6" fillId="3" borderId="10" xfId="0" applyNumberFormat="1" applyFont="1" applyFill="1" applyBorder="1"/>
    <xf numFmtId="3" fontId="6" fillId="3" borderId="11" xfId="0" applyNumberFormat="1" applyFont="1" applyFill="1" applyBorder="1"/>
    <xf numFmtId="167" fontId="7" fillId="3" borderId="2" xfId="1" applyNumberFormat="1" applyFont="1" applyFill="1" applyBorder="1" applyAlignment="1">
      <alignment horizontal="left" vertical="center" wrapText="1"/>
    </xf>
    <xf numFmtId="0" fontId="7" fillId="3" borderId="2" xfId="0" applyFont="1" applyFill="1" applyBorder="1"/>
    <xf numFmtId="0" fontId="7" fillId="3" borderId="7" xfId="0" applyFont="1" applyFill="1" applyBorder="1"/>
    <xf numFmtId="0" fontId="7" fillId="3" borderId="12" xfId="0" applyFont="1" applyFill="1" applyBorder="1"/>
    <xf numFmtId="0" fontId="7" fillId="3" borderId="5" xfId="0" applyFont="1" applyFill="1" applyBorder="1"/>
    <xf numFmtId="0" fontId="7" fillId="3" borderId="8" xfId="0" applyFont="1" applyFill="1" applyBorder="1"/>
    <xf numFmtId="0" fontId="7" fillId="3" borderId="6" xfId="0" applyFont="1" applyFill="1" applyBorder="1"/>
    <xf numFmtId="0" fontId="0" fillId="3" borderId="8" xfId="0" applyFont="1" applyFill="1" applyBorder="1" applyAlignment="1"/>
    <xf numFmtId="0" fontId="0" fillId="3" borderId="7" xfId="0" applyFont="1" applyFill="1" applyBorder="1" applyAlignment="1"/>
    <xf numFmtId="0" fontId="0" fillId="3" borderId="12" xfId="0" applyFont="1" applyFill="1" applyBorder="1" applyAlignment="1"/>
    <xf numFmtId="0" fontId="0" fillId="3" borderId="4" xfId="0" applyFont="1" applyFill="1" applyBorder="1" applyAlignment="1"/>
    <xf numFmtId="0" fontId="0" fillId="3" borderId="6" xfId="0" applyFont="1" applyFill="1" applyBorder="1" applyAlignment="1"/>
    <xf numFmtId="0" fontId="0" fillId="3" borderId="0" xfId="0" applyFill="1" applyAlignment="1">
      <alignment horizontal="left"/>
    </xf>
    <xf numFmtId="0" fontId="0" fillId="3" borderId="0" xfId="0" applyNumberFormat="1" applyFill="1"/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42" fillId="3" borderId="1" xfId="0" applyFont="1" applyFill="1" applyBorder="1" applyAlignment="1">
      <alignment horizontal="center" wrapText="1"/>
    </xf>
    <xf numFmtId="0" fontId="6" fillId="3" borderId="0" xfId="0" applyFont="1" applyFill="1" applyAlignment="1">
      <alignment horizontal="left" wrapText="1"/>
    </xf>
    <xf numFmtId="0" fontId="30" fillId="3" borderId="1" xfId="0" applyFont="1" applyFill="1" applyBorder="1" applyAlignment="1">
      <alignment horizontal="center" wrapText="1"/>
    </xf>
    <xf numFmtId="0" fontId="30" fillId="3" borderId="16" xfId="0" applyFont="1" applyFill="1" applyBorder="1" applyAlignment="1">
      <alignment horizontal="center" wrapText="1"/>
    </xf>
    <xf numFmtId="0" fontId="30" fillId="3" borderId="18" xfId="0" applyFont="1" applyFill="1" applyBorder="1" applyAlignment="1">
      <alignment horizontal="center" wrapText="1"/>
    </xf>
    <xf numFmtId="0" fontId="30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wrapText="1"/>
    </xf>
    <xf numFmtId="0" fontId="65" fillId="3" borderId="67" xfId="0" applyFont="1" applyFill="1" applyBorder="1" applyAlignment="1">
      <alignment horizontal="center" vertical="center"/>
    </xf>
    <xf numFmtId="0" fontId="65" fillId="3" borderId="68" xfId="0" applyFont="1" applyFill="1" applyBorder="1" applyAlignment="1">
      <alignment horizontal="center" vertical="center"/>
    </xf>
    <xf numFmtId="0" fontId="65" fillId="3" borderId="69" xfId="0" applyFont="1" applyFill="1" applyBorder="1" applyAlignment="1">
      <alignment horizontal="center" vertical="center"/>
    </xf>
    <xf numFmtId="0" fontId="65" fillId="3" borderId="70" xfId="0" applyFont="1" applyFill="1" applyBorder="1" applyAlignment="1">
      <alignment horizontal="center" vertical="center"/>
    </xf>
    <xf numFmtId="0" fontId="65" fillId="3" borderId="0" xfId="0" applyFont="1" applyFill="1" applyBorder="1" applyAlignment="1">
      <alignment horizontal="center" vertical="center"/>
    </xf>
    <xf numFmtId="0" fontId="65" fillId="3" borderId="71" xfId="0" applyFont="1" applyFill="1" applyBorder="1" applyAlignment="1">
      <alignment horizontal="center" vertical="center"/>
    </xf>
    <xf numFmtId="0" fontId="65" fillId="3" borderId="72" xfId="0" applyFont="1" applyFill="1" applyBorder="1" applyAlignment="1">
      <alignment horizontal="center" vertical="center"/>
    </xf>
    <xf numFmtId="0" fontId="65" fillId="3" borderId="73" xfId="0" applyFont="1" applyFill="1" applyBorder="1" applyAlignment="1">
      <alignment horizontal="center" vertical="center"/>
    </xf>
    <xf numFmtId="0" fontId="65" fillId="3" borderId="74" xfId="0" applyFont="1" applyFill="1" applyBorder="1" applyAlignment="1">
      <alignment horizontal="center" vertical="center"/>
    </xf>
    <xf numFmtId="0" fontId="30" fillId="3" borderId="10" xfId="0" applyFont="1" applyFill="1" applyBorder="1" applyAlignment="1">
      <alignment horizontal="center" vertical="center"/>
    </xf>
    <xf numFmtId="0" fontId="30" fillId="3" borderId="21" xfId="0" applyFont="1" applyFill="1" applyBorder="1" applyAlignment="1">
      <alignment horizontal="center" vertical="center"/>
    </xf>
    <xf numFmtId="0" fontId="30" fillId="3" borderId="25" xfId="0" applyFont="1" applyFill="1" applyBorder="1" applyAlignment="1">
      <alignment horizontal="center" vertical="center"/>
    </xf>
    <xf numFmtId="0" fontId="30" fillId="3" borderId="26" xfId="0" applyFont="1" applyFill="1" applyBorder="1" applyAlignment="1">
      <alignment horizontal="center" vertical="center"/>
    </xf>
    <xf numFmtId="0" fontId="30" fillId="3" borderId="27" xfId="0" applyFont="1" applyFill="1" applyBorder="1" applyAlignment="1">
      <alignment horizontal="center" vertical="center"/>
    </xf>
    <xf numFmtId="3" fontId="6" fillId="3" borderId="37" xfId="0" applyNumberFormat="1" applyFont="1" applyFill="1" applyBorder="1" applyAlignment="1">
      <alignment horizontal="center" vertical="center"/>
    </xf>
    <xf numFmtId="3" fontId="6" fillId="3" borderId="14" xfId="0" applyNumberFormat="1" applyFont="1" applyFill="1" applyBorder="1" applyAlignment="1">
      <alignment horizontal="center" vertical="center"/>
    </xf>
    <xf numFmtId="3" fontId="6" fillId="3" borderId="15" xfId="0" applyNumberFormat="1" applyFont="1" applyFill="1" applyBorder="1" applyAlignment="1">
      <alignment horizontal="center" vertical="center"/>
    </xf>
    <xf numFmtId="0" fontId="30" fillId="3" borderId="13" xfId="0" applyFont="1" applyFill="1" applyBorder="1" applyAlignment="1">
      <alignment horizontal="center" vertical="center" wrapText="1"/>
    </xf>
    <xf numFmtId="0" fontId="30" fillId="3" borderId="15" xfId="0" applyFont="1" applyFill="1" applyBorder="1" applyAlignment="1">
      <alignment horizontal="center" vertical="center" wrapText="1"/>
    </xf>
    <xf numFmtId="0" fontId="30" fillId="3" borderId="34" xfId="0" applyFont="1" applyFill="1" applyBorder="1" applyAlignment="1">
      <alignment horizontal="center" vertical="center" wrapText="1"/>
    </xf>
    <xf numFmtId="0" fontId="30" fillId="3" borderId="37" xfId="0" applyFont="1" applyFill="1" applyBorder="1" applyAlignment="1">
      <alignment horizontal="center" vertical="center" wrapText="1"/>
    </xf>
    <xf numFmtId="0" fontId="30" fillId="3" borderId="14" xfId="0" applyFont="1" applyFill="1" applyBorder="1" applyAlignment="1">
      <alignment horizontal="center" vertical="center" wrapText="1"/>
    </xf>
    <xf numFmtId="0" fontId="30" fillId="3" borderId="34" xfId="0" applyFont="1" applyFill="1" applyBorder="1" applyAlignment="1">
      <alignment horizontal="center"/>
    </xf>
    <xf numFmtId="0" fontId="30" fillId="3" borderId="35" xfId="0" applyFont="1" applyFill="1" applyBorder="1" applyAlignment="1">
      <alignment horizontal="center"/>
    </xf>
    <xf numFmtId="0" fontId="30" fillId="3" borderId="36" xfId="0" applyFont="1" applyFill="1" applyBorder="1" applyAlignment="1">
      <alignment horizontal="center"/>
    </xf>
    <xf numFmtId="0" fontId="30" fillId="3" borderId="10" xfId="0" applyFont="1" applyFill="1" applyBorder="1" applyAlignment="1">
      <alignment horizontal="center"/>
    </xf>
    <xf numFmtId="0" fontId="30" fillId="3" borderId="11" xfId="0" applyFont="1" applyFill="1" applyBorder="1" applyAlignment="1">
      <alignment horizontal="center"/>
    </xf>
    <xf numFmtId="0" fontId="30" fillId="3" borderId="21" xfId="0" applyFont="1" applyFill="1" applyBorder="1" applyAlignment="1">
      <alignment horizontal="center"/>
    </xf>
    <xf numFmtId="3" fontId="30" fillId="3" borderId="14" xfId="0" applyNumberFormat="1" applyFont="1" applyFill="1" applyBorder="1" applyAlignment="1">
      <alignment horizontal="center" vertical="center"/>
    </xf>
    <xf numFmtId="3" fontId="30" fillId="3" borderId="15" xfId="0" applyNumberFormat="1" applyFont="1" applyFill="1" applyBorder="1" applyAlignment="1">
      <alignment horizontal="center" vertical="center"/>
    </xf>
    <xf numFmtId="0" fontId="59" fillId="3" borderId="10" xfId="0" applyFont="1" applyFill="1" applyBorder="1" applyAlignment="1">
      <alignment horizontal="center"/>
    </xf>
    <xf numFmtId="0" fontId="59" fillId="3" borderId="11" xfId="0" applyFont="1" applyFill="1" applyBorder="1" applyAlignment="1">
      <alignment horizontal="center"/>
    </xf>
    <xf numFmtId="0" fontId="59" fillId="3" borderId="21" xfId="0" applyFont="1" applyFill="1" applyBorder="1" applyAlignment="1">
      <alignment horizontal="center"/>
    </xf>
    <xf numFmtId="0" fontId="30" fillId="3" borderId="25" xfId="0" applyFont="1" applyFill="1" applyBorder="1" applyAlignment="1">
      <alignment horizontal="center" vertical="center" wrapText="1"/>
    </xf>
    <xf numFmtId="0" fontId="30" fillId="3" borderId="26" xfId="0" applyFont="1" applyFill="1" applyBorder="1" applyAlignment="1">
      <alignment horizontal="center" vertical="center" wrapText="1"/>
    </xf>
    <xf numFmtId="0" fontId="30" fillId="3" borderId="27" xfId="0" applyFont="1" applyFill="1" applyBorder="1" applyAlignment="1">
      <alignment horizontal="center" vertical="center" wrapText="1"/>
    </xf>
    <xf numFmtId="0" fontId="30" fillId="3" borderId="25" xfId="0" applyFont="1" applyFill="1" applyBorder="1" applyAlignment="1">
      <alignment horizontal="center"/>
    </xf>
    <xf numFmtId="0" fontId="30" fillId="3" borderId="26" xfId="0" applyFont="1" applyFill="1" applyBorder="1" applyAlignment="1">
      <alignment horizontal="center"/>
    </xf>
    <xf numFmtId="0" fontId="30" fillId="3" borderId="27" xfId="0" applyFont="1" applyFill="1" applyBorder="1" applyAlignment="1">
      <alignment horizontal="center"/>
    </xf>
    <xf numFmtId="0" fontId="37" fillId="3" borderId="2" xfId="0" applyFont="1" applyFill="1" applyBorder="1" applyAlignment="1">
      <alignment horizontal="center" vertical="center"/>
    </xf>
    <xf numFmtId="0" fontId="37" fillId="3" borderId="7" xfId="0" applyFont="1" applyFill="1" applyBorder="1" applyAlignment="1">
      <alignment horizontal="center" vertical="center"/>
    </xf>
    <xf numFmtId="0" fontId="37" fillId="3" borderId="12" xfId="0" applyFont="1" applyFill="1" applyBorder="1" applyAlignment="1">
      <alignment horizontal="center" vertical="center"/>
    </xf>
    <xf numFmtId="0" fontId="37" fillId="3" borderId="5" xfId="0" applyFont="1" applyFill="1" applyBorder="1" applyAlignment="1">
      <alignment horizontal="center" vertical="center"/>
    </xf>
    <xf numFmtId="0" fontId="37" fillId="3" borderId="8" xfId="0" applyFont="1" applyFill="1" applyBorder="1" applyAlignment="1">
      <alignment horizontal="center" vertical="center"/>
    </xf>
    <xf numFmtId="0" fontId="37" fillId="3" borderId="6" xfId="0" applyFont="1" applyFill="1" applyBorder="1" applyAlignment="1">
      <alignment horizontal="center" vertical="center"/>
    </xf>
    <xf numFmtId="0" fontId="30" fillId="3" borderId="10" xfId="0" applyFont="1" applyFill="1" applyBorder="1" applyAlignment="1">
      <alignment horizontal="center" vertical="center" wrapText="1"/>
    </xf>
    <xf numFmtId="0" fontId="30" fillId="3" borderId="11" xfId="0" applyFont="1" applyFill="1" applyBorder="1" applyAlignment="1">
      <alignment horizontal="center" vertical="center" wrapText="1"/>
    </xf>
    <xf numFmtId="0" fontId="30" fillId="3" borderId="21" xfId="0" applyFont="1" applyFill="1" applyBorder="1" applyAlignment="1">
      <alignment horizontal="center" vertical="center" wrapText="1"/>
    </xf>
    <xf numFmtId="0" fontId="30" fillId="3" borderId="41" xfId="0" applyFont="1" applyFill="1" applyBorder="1" applyAlignment="1">
      <alignment horizontal="center" vertical="center"/>
    </xf>
    <xf numFmtId="0" fontId="30" fillId="3" borderId="42" xfId="0" applyFont="1" applyFill="1" applyBorder="1" applyAlignment="1">
      <alignment horizontal="center" vertical="center"/>
    </xf>
    <xf numFmtId="0" fontId="30" fillId="3" borderId="43" xfId="0" applyFont="1" applyFill="1" applyBorder="1" applyAlignment="1">
      <alignment horizontal="center" vertical="center"/>
    </xf>
    <xf numFmtId="0" fontId="30" fillId="3" borderId="11" xfId="0" applyFont="1" applyFill="1" applyBorder="1" applyAlignment="1">
      <alignment horizontal="center" vertical="center"/>
    </xf>
    <xf numFmtId="0" fontId="7" fillId="2" borderId="0" xfId="17" applyFont="1" applyFill="1" applyAlignment="1">
      <alignment horizontal="left" vertical="distributed" wrapText="1"/>
    </xf>
    <xf numFmtId="0" fontId="0" fillId="0" borderId="0" xfId="0" applyAlignment="1">
      <alignment vertical="distributed"/>
    </xf>
    <xf numFmtId="0" fontId="7" fillId="2" borderId="0" xfId="17" applyFont="1" applyFill="1" applyAlignment="1">
      <alignment horizontal="left" vertical="center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 vertical="center" wrapText="1"/>
    </xf>
    <xf numFmtId="0" fontId="66" fillId="3" borderId="67" xfId="0" applyFont="1" applyFill="1" applyBorder="1" applyAlignment="1">
      <alignment horizontal="center" vertical="center" wrapText="1"/>
    </xf>
    <xf numFmtId="0" fontId="66" fillId="3" borderId="68" xfId="0" applyFont="1" applyFill="1" applyBorder="1" applyAlignment="1">
      <alignment horizontal="center" vertical="center" wrapText="1"/>
    </xf>
    <xf numFmtId="0" fontId="66" fillId="3" borderId="69" xfId="0" applyFont="1" applyFill="1" applyBorder="1" applyAlignment="1">
      <alignment horizontal="center" vertical="center" wrapText="1"/>
    </xf>
    <xf numFmtId="0" fontId="66" fillId="3" borderId="70" xfId="0" applyFont="1" applyFill="1" applyBorder="1" applyAlignment="1">
      <alignment horizontal="center" vertical="center" wrapText="1"/>
    </xf>
    <xf numFmtId="0" fontId="66" fillId="3" borderId="0" xfId="0" applyFont="1" applyFill="1" applyBorder="1" applyAlignment="1">
      <alignment horizontal="center" vertical="center" wrapText="1"/>
    </xf>
    <xf numFmtId="0" fontId="66" fillId="3" borderId="71" xfId="0" applyFont="1" applyFill="1" applyBorder="1" applyAlignment="1">
      <alignment horizontal="center" vertical="center" wrapText="1"/>
    </xf>
    <xf numFmtId="0" fontId="66" fillId="3" borderId="72" xfId="0" applyFont="1" applyFill="1" applyBorder="1" applyAlignment="1">
      <alignment horizontal="center" vertical="center" wrapText="1"/>
    </xf>
    <xf numFmtId="0" fontId="66" fillId="3" borderId="73" xfId="0" applyFont="1" applyFill="1" applyBorder="1" applyAlignment="1">
      <alignment horizontal="center" vertical="center" wrapText="1"/>
    </xf>
    <xf numFmtId="0" fontId="66" fillId="3" borderId="74" xfId="0" applyFont="1" applyFill="1" applyBorder="1" applyAlignment="1">
      <alignment horizontal="center" vertical="center" wrapText="1"/>
    </xf>
    <xf numFmtId="0" fontId="39" fillId="3" borderId="0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left" vertical="center" wrapText="1"/>
    </xf>
    <xf numFmtId="0" fontId="3" fillId="2" borderId="18" xfId="0" applyFont="1" applyFill="1" applyBorder="1" applyAlignment="1">
      <alignment horizontal="left" vertical="center" wrapText="1"/>
    </xf>
    <xf numFmtId="3" fontId="3" fillId="2" borderId="12" xfId="0" applyNumberFormat="1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wrapText="1"/>
    </xf>
    <xf numFmtId="0" fontId="3" fillId="3" borderId="1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left" vertical="center" wrapText="1"/>
    </xf>
    <xf numFmtId="0" fontId="6" fillId="2" borderId="18" xfId="0" applyFont="1" applyFill="1" applyBorder="1" applyAlignment="1">
      <alignment horizontal="left" vertical="center" wrapText="1"/>
    </xf>
    <xf numFmtId="3" fontId="6" fillId="2" borderId="12" xfId="0" applyNumberFormat="1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wrapText="1"/>
    </xf>
    <xf numFmtId="0" fontId="6" fillId="3" borderId="0" xfId="12" applyFont="1" applyFill="1" applyBorder="1" applyAlignment="1">
      <alignment horizontal="left" vertical="center" wrapText="1"/>
    </xf>
    <xf numFmtId="0" fontId="2" fillId="3" borderId="0" xfId="12" applyFont="1" applyFill="1" applyAlignment="1">
      <alignment horizontal="left" wrapText="1"/>
    </xf>
    <xf numFmtId="0" fontId="6" fillId="3" borderId="16" xfId="12" applyFont="1" applyFill="1" applyBorder="1" applyAlignment="1">
      <alignment horizontal="center" vertical="center"/>
    </xf>
    <xf numFmtId="0" fontId="6" fillId="3" borderId="18" xfId="12" applyFont="1" applyFill="1" applyBorder="1" applyAlignment="1">
      <alignment horizontal="center" vertical="center"/>
    </xf>
    <xf numFmtId="0" fontId="6" fillId="3" borderId="10" xfId="12" applyFont="1" applyFill="1" applyBorder="1" applyAlignment="1">
      <alignment horizontal="center"/>
    </xf>
    <xf numFmtId="0" fontId="6" fillId="3" borderId="11" xfId="12" applyFont="1" applyFill="1" applyBorder="1" applyAlignment="1">
      <alignment horizontal="center"/>
    </xf>
    <xf numFmtId="0" fontId="6" fillId="3" borderId="21" xfId="12" applyFont="1" applyFill="1" applyBorder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left" wrapText="1"/>
    </xf>
    <xf numFmtId="0" fontId="23" fillId="3" borderId="1" xfId="0" applyFont="1" applyFill="1" applyBorder="1" applyAlignment="1">
      <alignment horizontal="center"/>
    </xf>
    <xf numFmtId="0" fontId="23" fillId="3" borderId="1" xfId="0" applyFont="1" applyFill="1" applyBorder="1" applyAlignment="1">
      <alignment horizontal="center" wrapText="1"/>
    </xf>
    <xf numFmtId="0" fontId="7" fillId="3" borderId="0" xfId="0" applyFont="1" applyFill="1" applyAlignment="1">
      <alignment horizontal="left" vertical="center" wrapText="1"/>
    </xf>
    <xf numFmtId="0" fontId="3" fillId="2" borderId="76" xfId="0" applyFont="1" applyFill="1" applyBorder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36" fillId="5" borderId="2" xfId="0" applyFont="1" applyFill="1" applyBorder="1" applyAlignment="1">
      <alignment horizontal="center" vertical="center" wrapText="1"/>
    </xf>
    <xf numFmtId="0" fontId="36" fillId="5" borderId="7" xfId="0" applyFont="1" applyFill="1" applyBorder="1" applyAlignment="1">
      <alignment horizontal="center" vertical="center" wrapText="1"/>
    </xf>
    <xf numFmtId="0" fontId="36" fillId="5" borderId="12" xfId="0" applyFont="1" applyFill="1" applyBorder="1" applyAlignment="1">
      <alignment horizontal="center" vertical="center" wrapText="1"/>
    </xf>
    <xf numFmtId="0" fontId="36" fillId="5" borderId="5" xfId="0" applyFont="1" applyFill="1" applyBorder="1" applyAlignment="1">
      <alignment horizontal="center" vertical="center" wrapText="1"/>
    </xf>
    <xf numFmtId="0" fontId="36" fillId="5" borderId="8" xfId="0" applyFont="1" applyFill="1" applyBorder="1" applyAlignment="1">
      <alignment horizontal="center" vertical="center" wrapText="1"/>
    </xf>
    <xf numFmtId="0" fontId="36" fillId="5" borderId="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/>
    </xf>
    <xf numFmtId="0" fontId="10" fillId="3" borderId="17" xfId="0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36" fillId="5" borderId="10" xfId="0" applyFont="1" applyFill="1" applyBorder="1" applyAlignment="1">
      <alignment horizontal="center" wrapText="1"/>
    </xf>
    <xf numFmtId="0" fontId="36" fillId="5" borderId="11" xfId="0" applyFont="1" applyFill="1" applyBorder="1" applyAlignment="1">
      <alignment horizontal="center" wrapText="1"/>
    </xf>
    <xf numFmtId="0" fontId="36" fillId="5" borderId="21" xfId="0" applyFont="1" applyFill="1" applyBorder="1" applyAlignment="1">
      <alignment horizontal="center" wrapText="1"/>
    </xf>
    <xf numFmtId="0" fontId="4" fillId="3" borderId="0" xfId="0" applyFont="1" applyFill="1" applyAlignment="1">
      <alignment horizontal="left" wrapText="1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left" wrapText="1"/>
    </xf>
    <xf numFmtId="0" fontId="6" fillId="3" borderId="0" xfId="0" applyFont="1" applyFill="1" applyBorder="1" applyAlignment="1">
      <alignment horizontal="center" vertical="center"/>
    </xf>
    <xf numFmtId="0" fontId="4" fillId="3" borderId="76" xfId="0" applyFont="1" applyFill="1" applyBorder="1" applyAlignment="1">
      <alignment horizontal="left" wrapText="1"/>
    </xf>
    <xf numFmtId="0" fontId="6" fillId="3" borderId="0" xfId="0" applyFont="1" applyFill="1" applyAlignment="1">
      <alignment horizontal="left" vertical="top" wrapText="1"/>
    </xf>
    <xf numFmtId="0" fontId="7" fillId="2" borderId="0" xfId="16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20" fillId="2" borderId="10" xfId="0" applyFont="1" applyFill="1" applyBorder="1" applyAlignment="1">
      <alignment horizontal="center"/>
    </xf>
    <xf numFmtId="0" fontId="20" fillId="2" borderId="11" xfId="0" applyFont="1" applyFill="1" applyBorder="1" applyAlignment="1">
      <alignment horizontal="center"/>
    </xf>
    <xf numFmtId="0" fontId="20" fillId="2" borderId="2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left" wrapText="1"/>
    </xf>
    <xf numFmtId="0" fontId="6" fillId="2" borderId="10" xfId="16" applyFont="1" applyFill="1" applyBorder="1" applyAlignment="1">
      <alignment horizontal="center"/>
    </xf>
    <xf numFmtId="0" fontId="6" fillId="2" borderId="11" xfId="16" applyFont="1" applyFill="1" applyBorder="1" applyAlignment="1">
      <alignment horizontal="center"/>
    </xf>
    <xf numFmtId="0" fontId="6" fillId="3" borderId="21" xfId="16" applyFont="1" applyFill="1" applyBorder="1" applyAlignment="1">
      <alignment horizontal="center"/>
    </xf>
    <xf numFmtId="0" fontId="6" fillId="2" borderId="2" xfId="16" applyFont="1" applyFill="1" applyBorder="1" applyAlignment="1">
      <alignment horizontal="center"/>
    </xf>
    <xf numFmtId="0" fontId="6" fillId="2" borderId="7" xfId="16" applyFont="1" applyFill="1" applyBorder="1" applyAlignment="1">
      <alignment horizontal="center"/>
    </xf>
    <xf numFmtId="0" fontId="6" fillId="2" borderId="16" xfId="16" applyFont="1" applyFill="1" applyBorder="1" applyAlignment="1">
      <alignment horizontal="center"/>
    </xf>
    <xf numFmtId="0" fontId="6" fillId="3" borderId="0" xfId="16" applyFont="1" applyFill="1" applyBorder="1" applyAlignment="1">
      <alignment horizontal="center"/>
    </xf>
    <xf numFmtId="0" fontId="6" fillId="3" borderId="10" xfId="16" applyFont="1" applyFill="1" applyBorder="1" applyAlignment="1">
      <alignment horizontal="center"/>
    </xf>
    <xf numFmtId="0" fontId="6" fillId="3" borderId="11" xfId="16" applyFont="1" applyFill="1" applyBorder="1" applyAlignment="1">
      <alignment horizontal="center"/>
    </xf>
    <xf numFmtId="0" fontId="6" fillId="3" borderId="2" xfId="16" applyFont="1" applyFill="1" applyBorder="1" applyAlignment="1">
      <alignment horizontal="center"/>
    </xf>
    <xf numFmtId="0" fontId="6" fillId="3" borderId="7" xfId="16" applyFont="1" applyFill="1" applyBorder="1" applyAlignment="1">
      <alignment horizontal="center"/>
    </xf>
    <xf numFmtId="0" fontId="6" fillId="3" borderId="16" xfId="16" applyFont="1" applyFill="1" applyBorder="1" applyAlignment="1">
      <alignment horizontal="center"/>
    </xf>
    <xf numFmtId="0" fontId="3" fillId="2" borderId="2" xfId="16" applyFont="1" applyFill="1" applyBorder="1" applyAlignment="1">
      <alignment horizontal="center"/>
    </xf>
    <xf numFmtId="0" fontId="3" fillId="2" borderId="7" xfId="16" applyFont="1" applyFill="1" applyBorder="1" applyAlignment="1">
      <alignment horizontal="center"/>
    </xf>
    <xf numFmtId="0" fontId="3" fillId="3" borderId="10" xfId="16" applyFont="1" applyFill="1" applyBorder="1" applyAlignment="1">
      <alignment horizontal="center"/>
    </xf>
    <xf numFmtId="0" fontId="3" fillId="3" borderId="11" xfId="16" applyFont="1" applyFill="1" applyBorder="1" applyAlignment="1">
      <alignment horizontal="center"/>
    </xf>
    <xf numFmtId="0" fontId="3" fillId="3" borderId="21" xfId="16" applyFont="1" applyFill="1" applyBorder="1" applyAlignment="1">
      <alignment horizontal="center"/>
    </xf>
    <xf numFmtId="0" fontId="11" fillId="3" borderId="0" xfId="16" applyFont="1" applyFill="1" applyAlignment="1">
      <alignment horizontal="center" wrapText="1"/>
    </xf>
    <xf numFmtId="0" fontId="2" fillId="2" borderId="0" xfId="16" applyFont="1" applyFill="1" applyBorder="1" applyAlignment="1">
      <alignment horizontal="center"/>
    </xf>
    <xf numFmtId="0" fontId="4" fillId="2" borderId="0" xfId="16" applyFont="1" applyFill="1" applyBorder="1"/>
    <xf numFmtId="0" fontId="3" fillId="3" borderId="2" xfId="16" applyFont="1" applyFill="1" applyBorder="1" applyAlignment="1">
      <alignment horizontal="center"/>
    </xf>
    <xf numFmtId="0" fontId="3" fillId="3" borderId="7" xfId="16" applyFont="1" applyFill="1" applyBorder="1" applyAlignment="1">
      <alignment horizontal="center"/>
    </xf>
    <xf numFmtId="0" fontId="11" fillId="3" borderId="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37" fillId="3" borderId="16" xfId="0" applyFont="1" applyFill="1" applyBorder="1" applyAlignment="1">
      <alignment horizontal="center" vertical="center" wrapText="1"/>
    </xf>
    <xf numFmtId="0" fontId="37" fillId="3" borderId="17" xfId="0" applyFont="1" applyFill="1" applyBorder="1" applyAlignment="1">
      <alignment horizontal="center" vertical="center" wrapText="1"/>
    </xf>
    <xf numFmtId="0" fontId="37" fillId="3" borderId="18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  <xf numFmtId="0" fontId="3" fillId="3" borderId="0" xfId="0" applyFont="1" applyFill="1" applyBorder="1" applyAlignment="1">
      <alignment horizontal="center"/>
    </xf>
    <xf numFmtId="0" fontId="3" fillId="3" borderId="16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0" fillId="3" borderId="1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23" fillId="3" borderId="2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60" fillId="3" borderId="34" xfId="0" applyFont="1" applyFill="1" applyBorder="1" applyAlignment="1">
      <alignment horizontal="center"/>
    </xf>
    <xf numFmtId="0" fontId="60" fillId="3" borderId="37" xfId="0" applyFont="1" applyFill="1" applyBorder="1" applyAlignment="1">
      <alignment horizontal="center"/>
    </xf>
    <xf numFmtId="0" fontId="60" fillId="3" borderId="49" xfId="0" applyFont="1" applyFill="1" applyBorder="1" applyAlignment="1">
      <alignment horizontal="center" wrapText="1"/>
    </xf>
    <xf numFmtId="0" fontId="60" fillId="3" borderId="77" xfId="0" applyFont="1" applyFill="1" applyBorder="1" applyAlignment="1">
      <alignment horizontal="center" wrapText="1"/>
    </xf>
    <xf numFmtId="0" fontId="60" fillId="3" borderId="44" xfId="0" applyFont="1" applyFill="1" applyBorder="1" applyAlignment="1">
      <alignment horizontal="center" wrapText="1"/>
    </xf>
    <xf numFmtId="0" fontId="60" fillId="3" borderId="0" xfId="0" applyFont="1" applyFill="1" applyAlignment="1">
      <alignment horizontal="left"/>
    </xf>
    <xf numFmtId="0" fontId="60" fillId="3" borderId="0" xfId="0" applyFont="1" applyFill="1" applyAlignment="1">
      <alignment horizontal="left" vertical="center" wrapText="1"/>
    </xf>
    <xf numFmtId="0" fontId="60" fillId="3" borderId="0" xfId="0" applyFont="1" applyFill="1" applyAlignment="1">
      <alignment horizontal="left" wrapText="1"/>
    </xf>
    <xf numFmtId="0" fontId="43" fillId="3" borderId="50" xfId="0" applyFont="1" applyFill="1" applyBorder="1" applyAlignment="1">
      <alignment horizontal="center" wrapText="1"/>
    </xf>
    <xf numFmtId="0" fontId="43" fillId="3" borderId="51" xfId="0" applyFont="1" applyFill="1" applyBorder="1" applyAlignment="1">
      <alignment horizontal="center" wrapText="1"/>
    </xf>
    <xf numFmtId="0" fontId="60" fillId="3" borderId="50" xfId="0" applyFont="1" applyFill="1" applyBorder="1" applyAlignment="1">
      <alignment horizontal="center"/>
    </xf>
    <xf numFmtId="0" fontId="60" fillId="3" borderId="51" xfId="0" applyFont="1" applyFill="1" applyBorder="1" applyAlignment="1">
      <alignment horizontal="center"/>
    </xf>
    <xf numFmtId="0" fontId="60" fillId="3" borderId="78" xfId="0" applyFont="1" applyFill="1" applyBorder="1" applyAlignment="1">
      <alignment horizontal="center"/>
    </xf>
    <xf numFmtId="0" fontId="60" fillId="3" borderId="26" xfId="0" applyFont="1" applyFill="1" applyBorder="1" applyAlignment="1">
      <alignment horizontal="center"/>
    </xf>
    <xf numFmtId="0" fontId="60" fillId="3" borderId="27" xfId="0" applyFont="1" applyFill="1" applyBorder="1" applyAlignment="1">
      <alignment horizontal="center"/>
    </xf>
    <xf numFmtId="0" fontId="43" fillId="3" borderId="78" xfId="0" applyFont="1" applyFill="1" applyBorder="1" applyAlignment="1">
      <alignment horizontal="center"/>
    </xf>
    <xf numFmtId="0" fontId="43" fillId="3" borderId="26" xfId="0" applyFont="1" applyFill="1" applyBorder="1" applyAlignment="1">
      <alignment horizontal="center"/>
    </xf>
    <xf numFmtId="0" fontId="43" fillId="3" borderId="27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 vertical="center" wrapText="1" readingOrder="1"/>
    </xf>
    <xf numFmtId="0" fontId="6" fillId="3" borderId="5" xfId="0" applyFont="1" applyFill="1" applyBorder="1" applyAlignment="1">
      <alignment horizontal="center" vertical="center" wrapText="1" readingOrder="1"/>
    </xf>
    <xf numFmtId="0" fontId="6" fillId="3" borderId="10" xfId="0" applyFont="1" applyFill="1" applyBorder="1" applyAlignment="1">
      <alignment horizontal="center" vertical="center" wrapText="1" readingOrder="1"/>
    </xf>
    <xf numFmtId="0" fontId="6" fillId="3" borderId="11" xfId="0" applyFont="1" applyFill="1" applyBorder="1" applyAlignment="1">
      <alignment horizontal="center" vertical="center" wrapText="1" readingOrder="1"/>
    </xf>
    <xf numFmtId="0" fontId="6" fillId="3" borderId="21" xfId="0" applyFont="1" applyFill="1" applyBorder="1" applyAlignment="1">
      <alignment horizontal="center" vertical="center" wrapText="1" readingOrder="1"/>
    </xf>
  </cellXfs>
  <cellStyles count="20">
    <cellStyle name="Millares 2 2" xfId="1"/>
    <cellStyle name="Millares 2 2 2" xfId="2"/>
    <cellStyle name="Millares 2 3" xfId="3"/>
    <cellStyle name="Millares 4" xfId="4"/>
    <cellStyle name="Millares 4 2" xfId="5"/>
    <cellStyle name="Millares 6 2" xfId="6"/>
    <cellStyle name="Millares_SALIDA PARA 1.12" xfId="7"/>
    <cellStyle name="Normal" xfId="0" builtinId="0"/>
    <cellStyle name="Normal 10 2" xfId="8"/>
    <cellStyle name="Normal 2" xfId="9"/>
    <cellStyle name="Normal 3" xfId="10"/>
    <cellStyle name="Normal 3 2" xfId="11"/>
    <cellStyle name="Normal 4" xfId="12"/>
    <cellStyle name="Normal 6" xfId="13"/>
    <cellStyle name="Normal 7" xfId="14"/>
    <cellStyle name="Normal 7 2" xfId="15"/>
    <cellStyle name="Normal_1.2 estudiantes posgrado" xfId="16"/>
    <cellStyle name="Normal_Cap 1" xfId="17"/>
    <cellStyle name="Porcentaje" xfId="18" builtinId="5"/>
    <cellStyle name="Porcentual 2" xfId="19"/>
  </cellStyles>
  <dxfs count="0"/>
  <tableStyles count="0" defaultTableStyle="TableStyleMedium9" defaultPivotStyle="PivotStyleLight16"/>
  <colors>
    <mruColors>
      <color rgb="FF0076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4.xml"/></Relationships>
</file>

<file path=xl/charts/_rels/chart3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ofertas!$Q$11</c:f>
              <c:strCache>
                <c:ptCount val="1"/>
                <c:pt idx="0">
                  <c:v>Estatal                                   </c:v>
                </c:pt>
              </c:strCache>
            </c:strRef>
          </c:tx>
          <c:invertIfNegative val="0"/>
          <c:cat>
            <c:strRef>
              <c:f>ofertas!$R$10:$T$10</c:f>
              <c:strCache>
                <c:ptCount val="3"/>
                <c:pt idx="0">
                  <c:v>Pregrado            </c:v>
                </c:pt>
                <c:pt idx="1">
                  <c:v>Grado               </c:v>
                </c:pt>
                <c:pt idx="2">
                  <c:v>Posgrado            </c:v>
                </c:pt>
              </c:strCache>
            </c:strRef>
          </c:cat>
          <c:val>
            <c:numRef>
              <c:f>ofertas!$R$11:$T$11</c:f>
              <c:numCache>
                <c:formatCode>General</c:formatCode>
                <c:ptCount val="3"/>
                <c:pt idx="0">
                  <c:v>1208</c:v>
                </c:pt>
                <c:pt idx="1">
                  <c:v>2906</c:v>
                </c:pt>
                <c:pt idx="2">
                  <c:v>2316</c:v>
                </c:pt>
              </c:numCache>
            </c:numRef>
          </c:val>
        </c:ser>
        <c:ser>
          <c:idx val="1"/>
          <c:order val="1"/>
          <c:tx>
            <c:strRef>
              <c:f>ofertas!$Q$12</c:f>
              <c:strCache>
                <c:ptCount val="1"/>
                <c:pt idx="0">
                  <c:v>Privado                                           </c:v>
                </c:pt>
              </c:strCache>
            </c:strRef>
          </c:tx>
          <c:invertIfNegative val="0"/>
          <c:cat>
            <c:strRef>
              <c:f>ofertas!$R$10:$T$10</c:f>
              <c:strCache>
                <c:ptCount val="3"/>
                <c:pt idx="0">
                  <c:v>Pregrado            </c:v>
                </c:pt>
                <c:pt idx="1">
                  <c:v>Grado               </c:v>
                </c:pt>
                <c:pt idx="2">
                  <c:v>Posgrado            </c:v>
                </c:pt>
              </c:strCache>
            </c:strRef>
          </c:cat>
          <c:val>
            <c:numRef>
              <c:f>ofertas!$R$12:$T$12</c:f>
              <c:numCache>
                <c:formatCode>General</c:formatCode>
                <c:ptCount val="3"/>
                <c:pt idx="0">
                  <c:v>484</c:v>
                </c:pt>
                <c:pt idx="1">
                  <c:v>1689</c:v>
                </c:pt>
                <c:pt idx="2">
                  <c:v>627</c:v>
                </c:pt>
              </c:numCache>
            </c:numRef>
          </c:val>
        </c:ser>
        <c:ser>
          <c:idx val="2"/>
          <c:order val="2"/>
          <c:tx>
            <c:strRef>
              <c:f>ofertas!$Q$13</c:f>
              <c:strCache>
                <c:ptCount val="1"/>
                <c:pt idx="0">
                  <c:v>Extranjero                                        </c:v>
                </c:pt>
              </c:strCache>
            </c:strRef>
          </c:tx>
          <c:invertIfNegative val="0"/>
          <c:cat>
            <c:strRef>
              <c:f>ofertas!$R$10:$T$10</c:f>
              <c:strCache>
                <c:ptCount val="3"/>
                <c:pt idx="0">
                  <c:v>Pregrado            </c:v>
                </c:pt>
                <c:pt idx="1">
                  <c:v>Grado               </c:v>
                </c:pt>
                <c:pt idx="2">
                  <c:v>Posgrado            </c:v>
                </c:pt>
              </c:strCache>
            </c:strRef>
          </c:cat>
          <c:val>
            <c:numRef>
              <c:f>ofertas!$R$13:$T$13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1</c:v>
                </c:pt>
              </c:numCache>
            </c:numRef>
          </c:val>
        </c:ser>
        <c:ser>
          <c:idx val="3"/>
          <c:order val="3"/>
          <c:tx>
            <c:strRef>
              <c:f>ofertas!$Q$14</c:f>
              <c:strCache>
                <c:ptCount val="1"/>
                <c:pt idx="0">
                  <c:v>Internacional                                     </c:v>
                </c:pt>
              </c:strCache>
            </c:strRef>
          </c:tx>
          <c:invertIfNegative val="0"/>
          <c:cat>
            <c:strRef>
              <c:f>ofertas!$R$10:$T$10</c:f>
              <c:strCache>
                <c:ptCount val="3"/>
                <c:pt idx="0">
                  <c:v>Pregrado            </c:v>
                </c:pt>
                <c:pt idx="1">
                  <c:v>Grado               </c:v>
                </c:pt>
                <c:pt idx="2">
                  <c:v>Posgrado            </c:v>
                </c:pt>
              </c:strCache>
            </c:strRef>
          </c:cat>
          <c:val>
            <c:numRef>
              <c:f>ofertas!$R$14:$T$14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85735808"/>
        <c:axId val="69415680"/>
      </c:barChart>
      <c:catAx>
        <c:axId val="1857358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000"/>
            </a:pPr>
            <a:endParaRPr lang="es-ES"/>
          </a:p>
        </c:txPr>
        <c:crossAx val="69415680"/>
        <c:crosses val="autoZero"/>
        <c:auto val="1"/>
        <c:lblAlgn val="r"/>
        <c:lblOffset val="100"/>
        <c:noMultiLvlLbl val="0"/>
      </c:catAx>
      <c:valAx>
        <c:axId val="6941568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/>
              </a:solidFill>
            </a:ln>
          </c:spPr>
        </c:majorGridlines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1857358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1274345237324843"/>
          <c:y val="0.17993317388227942"/>
          <c:w val="0.25017247841296497"/>
          <c:h val="0.27668561297387601"/>
        </c:manualLayout>
      </c:layout>
      <c:overlay val="0"/>
      <c:txPr>
        <a:bodyPr/>
        <a:lstStyle/>
        <a:p>
          <a:pPr>
            <a:defRPr sz="800"/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877" l="0.70000000000000062" r="0.70000000000000062" t="0.7500000000000087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72073251663591"/>
          <c:y val="7.2389860663390218E-2"/>
          <c:w val="0.83735708982923218"/>
          <c:h val="0.689542645751933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1.1.18 G.1.1.8'!$D$5</c:f>
              <c:strCache>
                <c:ptCount val="1"/>
                <c:pt idx="0">
                  <c:v>Estatal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1.1.18 G.1.1.8'!$B$9:$B$13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 1.1.18 G.1.1.8'!$D$9:$D$13</c:f>
              <c:numCache>
                <c:formatCode>#,##0</c:formatCode>
                <c:ptCount val="5"/>
                <c:pt idx="0">
                  <c:v>400046</c:v>
                </c:pt>
                <c:pt idx="1">
                  <c:v>51556</c:v>
                </c:pt>
                <c:pt idx="2">
                  <c:v>230296</c:v>
                </c:pt>
                <c:pt idx="3">
                  <c:v>286129</c:v>
                </c:pt>
                <c:pt idx="4">
                  <c:v>543385</c:v>
                </c:pt>
              </c:numCache>
            </c:numRef>
          </c:val>
        </c:ser>
        <c:ser>
          <c:idx val="1"/>
          <c:order val="1"/>
          <c:tx>
            <c:strRef>
              <c:f>'C 1.1.18 G.1.1.8'!$E$5</c:f>
              <c:strCache>
                <c:ptCount val="1"/>
                <c:pt idx="0">
                  <c:v>Privado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1.1.18 G.1.1.8'!$B$9:$B$13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 1.1.18 G.1.1.8'!$E$9:$E$13</c:f>
              <c:numCache>
                <c:formatCode>#,##0</c:formatCode>
                <c:ptCount val="5"/>
                <c:pt idx="0">
                  <c:v>61625</c:v>
                </c:pt>
                <c:pt idx="1">
                  <c:v>2875</c:v>
                </c:pt>
                <c:pt idx="2">
                  <c:v>62192</c:v>
                </c:pt>
                <c:pt idx="3">
                  <c:v>65712</c:v>
                </c:pt>
                <c:pt idx="4">
                  <c:v>225481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9262592"/>
        <c:axId val="159264128"/>
      </c:barChart>
      <c:catAx>
        <c:axId val="1592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5926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264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59262592"/>
        <c:crosses val="autoZero"/>
        <c:crossBetween val="between"/>
      </c:valAx>
      <c:spPr>
        <a:ln>
          <a:solidFill>
            <a:srgbClr val="000000"/>
          </a:solidFill>
        </a:ln>
      </c:spPr>
    </c:plotArea>
    <c:legend>
      <c:legendPos val="b"/>
      <c:layout>
        <c:manualLayout>
          <c:xMode val="edge"/>
          <c:yMode val="edge"/>
          <c:x val="0.39402148763296657"/>
          <c:y val="0.90215716324050088"/>
          <c:w val="0.27004920512498587"/>
          <c:h val="6.927055259032222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54" r="0.75000000000001454" t="1" header="0" footer="0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
</a:t>
            </a:r>
          </a:p>
        </c:rich>
      </c:tx>
      <c:layout>
        <c:manualLayout>
          <c:xMode val="edge"/>
          <c:yMode val="edge"/>
          <c:x val="0.49203575359531676"/>
          <c:y val="1.400602702439971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499485951352859"/>
          <c:y val="3.2534655390298435E-2"/>
          <c:w val="0.84424834506306179"/>
          <c:h val="0.692150361546686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1.1.18 G.1.1.8'!$J$5</c:f>
              <c:strCache>
                <c:ptCount val="1"/>
                <c:pt idx="0">
                  <c:v>Estatal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1.1.18 G.1.1.8'!$B$9:$B$13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 1.1.18 G.1.1.8'!$J$9:$J$13</c:f>
              <c:numCache>
                <c:formatCode>#,##0</c:formatCode>
                <c:ptCount val="5"/>
                <c:pt idx="0">
                  <c:v>21811</c:v>
                </c:pt>
                <c:pt idx="1">
                  <c:v>2299</c:v>
                </c:pt>
                <c:pt idx="2">
                  <c:v>14445</c:v>
                </c:pt>
                <c:pt idx="3">
                  <c:v>10821</c:v>
                </c:pt>
                <c:pt idx="4">
                  <c:v>33332</c:v>
                </c:pt>
              </c:numCache>
            </c:numRef>
          </c:val>
        </c:ser>
        <c:ser>
          <c:idx val="1"/>
          <c:order val="1"/>
          <c:tx>
            <c:strRef>
              <c:f>'C 1.1.18 G.1.1.8'!$K$5</c:f>
              <c:strCache>
                <c:ptCount val="1"/>
                <c:pt idx="0">
                  <c:v>Privado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1.1.18 G.1.1.8'!$B$9:$B$13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 1.1.18 G.1.1.8'!$K$9:$K$13</c:f>
              <c:numCache>
                <c:formatCode>#,##0</c:formatCode>
                <c:ptCount val="5"/>
                <c:pt idx="0">
                  <c:v>5790</c:v>
                </c:pt>
                <c:pt idx="1">
                  <c:v>268</c:v>
                </c:pt>
                <c:pt idx="2">
                  <c:v>7462</c:v>
                </c:pt>
                <c:pt idx="3">
                  <c:v>7184</c:v>
                </c:pt>
                <c:pt idx="4">
                  <c:v>21236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2201600"/>
        <c:axId val="162203136"/>
      </c:barChart>
      <c:catAx>
        <c:axId val="16220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220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2203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2201600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37343372401030517"/>
          <c:y val="0.92292485661517121"/>
          <c:w val="0.36563469888845324"/>
          <c:h val="6.481773111694688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54" r="0.75000000000001454" t="1" header="0" footer="0"/>
    <c:pageSetup paperSize="9" orientation="landscape" horizontalDpi="200" verticalDpi="2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010220781225904E-2"/>
          <c:y val="3.947395169768235E-2"/>
          <c:w val="0.89988607212763949"/>
          <c:h val="0.72981457962915963"/>
        </c:manualLayout>
      </c:layout>
      <c:barChart>
        <c:barDir val="col"/>
        <c:grouping val="clustered"/>
        <c:varyColors val="0"/>
        <c:ser>
          <c:idx val="0"/>
          <c:order val="0"/>
          <c:tx>
            <c:v>Estudiantes</c:v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'G 1.1.12'!$J$7:$J$11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1.1.12'!$K$7:$K$11</c:f>
              <c:numCache>
                <c:formatCode>#,##0</c:formatCode>
                <c:ptCount val="5"/>
                <c:pt idx="0">
                  <c:v>400046</c:v>
                </c:pt>
                <c:pt idx="1">
                  <c:v>51556</c:v>
                </c:pt>
                <c:pt idx="2">
                  <c:v>230296</c:v>
                </c:pt>
                <c:pt idx="3">
                  <c:v>286129</c:v>
                </c:pt>
                <c:pt idx="4">
                  <c:v>543385</c:v>
                </c:pt>
              </c:numCache>
            </c:numRef>
          </c:val>
        </c:ser>
        <c:ser>
          <c:idx val="1"/>
          <c:order val="1"/>
          <c:tx>
            <c:v>Nuevos Inscriptos</c:v>
          </c:tx>
          <c:invertIfNegative val="0"/>
          <c:cat>
            <c:strRef>
              <c:f>'G 1.1.12'!$J$7:$J$11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1.1.12'!$L$7:$L$11</c:f>
              <c:numCache>
                <c:formatCode>#,##0</c:formatCode>
                <c:ptCount val="5"/>
                <c:pt idx="0">
                  <c:v>91532</c:v>
                </c:pt>
                <c:pt idx="1">
                  <c:v>12773</c:v>
                </c:pt>
                <c:pt idx="2">
                  <c:v>63604</c:v>
                </c:pt>
                <c:pt idx="3">
                  <c:v>75777</c:v>
                </c:pt>
                <c:pt idx="4">
                  <c:v>123832</c:v>
                </c:pt>
              </c:numCache>
            </c:numRef>
          </c:val>
        </c:ser>
        <c:ser>
          <c:idx val="2"/>
          <c:order val="2"/>
          <c:tx>
            <c:v>Egresados</c:v>
          </c:tx>
          <c:invertIfNegative val="0"/>
          <c:cat>
            <c:strRef>
              <c:f>'G 1.1.12'!$J$7:$J$11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1.1.12'!$M$7:$M$11</c:f>
              <c:numCache>
                <c:formatCode>#,##0</c:formatCode>
                <c:ptCount val="5"/>
                <c:pt idx="0">
                  <c:v>21811</c:v>
                </c:pt>
                <c:pt idx="1">
                  <c:v>2299</c:v>
                </c:pt>
                <c:pt idx="2">
                  <c:v>14445</c:v>
                </c:pt>
                <c:pt idx="3">
                  <c:v>10804</c:v>
                </c:pt>
                <c:pt idx="4">
                  <c:v>33332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989184"/>
        <c:axId val="166995072"/>
      </c:barChart>
      <c:catAx>
        <c:axId val="166989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6995072"/>
        <c:crosses val="autoZero"/>
        <c:auto val="1"/>
        <c:lblAlgn val="ctr"/>
        <c:lblOffset val="100"/>
        <c:noMultiLvlLbl val="0"/>
      </c:catAx>
      <c:valAx>
        <c:axId val="166995072"/>
        <c:scaling>
          <c:orientation val="minMax"/>
          <c:max val="60000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6989184"/>
        <c:crosses val="autoZero"/>
        <c:crossBetween val="between"/>
        <c:majorUnit val="50000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overlay val="0"/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102880487351952E-2"/>
          <c:y val="3.390966754155731E-2"/>
          <c:w val="0.87500929860009169"/>
          <c:h val="0.770186187664042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1.1.12'!$K$30</c:f>
              <c:strCache>
                <c:ptCount val="1"/>
                <c:pt idx="0">
                  <c:v>Estudiantes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strRef>
              <c:f>'G 1.1.12'!$J$31:$J$35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1.1.12'!$K$31:$K$35</c:f>
              <c:numCache>
                <c:formatCode>#,##0</c:formatCode>
                <c:ptCount val="5"/>
                <c:pt idx="0">
                  <c:v>61625</c:v>
                </c:pt>
                <c:pt idx="1">
                  <c:v>2875</c:v>
                </c:pt>
                <c:pt idx="2">
                  <c:v>62192</c:v>
                </c:pt>
                <c:pt idx="3">
                  <c:v>65712</c:v>
                </c:pt>
                <c:pt idx="4">
                  <c:v>225481</c:v>
                </c:pt>
              </c:numCache>
            </c:numRef>
          </c:val>
        </c:ser>
        <c:ser>
          <c:idx val="1"/>
          <c:order val="1"/>
          <c:tx>
            <c:strRef>
              <c:f>'G 1.1.12'!$L$30</c:f>
              <c:strCache>
                <c:ptCount val="1"/>
                <c:pt idx="0">
                  <c:v>Nuevos Inscriptos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cat>
            <c:strRef>
              <c:f>'G 1.1.12'!$J$31:$J$35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1.1.12'!$L$31:$L$35</c:f>
              <c:numCache>
                <c:formatCode>#,##0</c:formatCode>
                <c:ptCount val="5"/>
                <c:pt idx="0">
                  <c:v>16886</c:v>
                </c:pt>
                <c:pt idx="1">
                  <c:v>802</c:v>
                </c:pt>
                <c:pt idx="2">
                  <c:v>16185</c:v>
                </c:pt>
                <c:pt idx="3">
                  <c:v>18422</c:v>
                </c:pt>
                <c:pt idx="4">
                  <c:v>63960</c:v>
                </c:pt>
              </c:numCache>
            </c:numRef>
          </c:val>
        </c:ser>
        <c:ser>
          <c:idx val="2"/>
          <c:order val="2"/>
          <c:tx>
            <c:strRef>
              <c:f>'G 1.1.12'!$M$30</c:f>
              <c:strCache>
                <c:ptCount val="1"/>
                <c:pt idx="0">
                  <c:v>Egresados</c:v>
                </c:pt>
              </c:strCache>
            </c:strRef>
          </c:tx>
          <c:spPr>
            <a:solidFill>
              <a:schemeClr val="tx1">
                <a:lumMod val="85000"/>
                <a:lumOff val="15000"/>
              </a:schemeClr>
            </a:solidFill>
          </c:spPr>
          <c:invertIfNegative val="0"/>
          <c:cat>
            <c:strRef>
              <c:f>'G 1.1.12'!$J$31:$J$35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1.1.12'!$M$31:$M$35</c:f>
              <c:numCache>
                <c:formatCode>#,##0</c:formatCode>
                <c:ptCount val="5"/>
                <c:pt idx="0">
                  <c:v>5790</c:v>
                </c:pt>
                <c:pt idx="1">
                  <c:v>268</c:v>
                </c:pt>
                <c:pt idx="2">
                  <c:v>7462</c:v>
                </c:pt>
                <c:pt idx="3">
                  <c:v>7184</c:v>
                </c:pt>
                <c:pt idx="4">
                  <c:v>21236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020800"/>
        <c:axId val="167026688"/>
      </c:barChart>
      <c:catAx>
        <c:axId val="16702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7026688"/>
        <c:crosses val="autoZero"/>
        <c:auto val="1"/>
        <c:lblAlgn val="ctr"/>
        <c:lblOffset val="100"/>
        <c:tickMarkSkip val="5"/>
        <c:noMultiLvlLbl val="0"/>
      </c:catAx>
      <c:valAx>
        <c:axId val="167026688"/>
        <c:scaling>
          <c:orientation val="minMax"/>
          <c:max val="250000"/>
          <c:min val="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7020800"/>
        <c:crosses val="autoZero"/>
        <c:crossBetween val="between"/>
        <c:majorUnit val="20000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b"/>
      <c:layout>
        <c:manualLayout>
          <c:xMode val="edge"/>
          <c:yMode val="edge"/>
          <c:x val="0.32144952841824032"/>
          <c:y val="0.89561379046369205"/>
          <c:w val="0.35428492241004395"/>
          <c:h val="5.9247320647419083E-2"/>
        </c:manualLayout>
      </c:layout>
      <c:overlay val="0"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3"/>
    </mc:Choice>
    <mc:Fallback>
      <c:style val="33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'C 1.1.21a y G 1.1.13a'!$P$49:$P$75</c:f>
              <c:strCache>
                <c:ptCount val="27"/>
                <c:pt idx="0">
                  <c:v>Aeronáutica</c:v>
                </c:pt>
                <c:pt idx="1">
                  <c:v>Agrimensura</c:v>
                </c:pt>
                <c:pt idx="2">
                  <c:v>Alimentos</c:v>
                </c:pt>
                <c:pt idx="3">
                  <c:v>Ambiental</c:v>
                </c:pt>
                <c:pt idx="4">
                  <c:v>Biomédica</c:v>
                </c:pt>
                <c:pt idx="5">
                  <c:v>Ciclo Básico</c:v>
                </c:pt>
                <c:pt idx="6">
                  <c:v>Civil</c:v>
                </c:pt>
                <c:pt idx="7">
                  <c:v>Computación</c:v>
                </c:pt>
                <c:pt idx="8">
                  <c:v>Eléctrica</c:v>
                </c:pt>
                <c:pt idx="9">
                  <c:v>Electromecánica</c:v>
                </c:pt>
                <c:pt idx="10">
                  <c:v>Electrónica</c:v>
                </c:pt>
                <c:pt idx="11">
                  <c:v>Hidráulica</c:v>
                </c:pt>
                <c:pt idx="12">
                  <c:v>Industrial</c:v>
                </c:pt>
                <c:pt idx="13">
                  <c:v>Informática/Sistemas</c:v>
                </c:pt>
                <c:pt idx="14">
                  <c:v>Materiales</c:v>
                </c:pt>
                <c:pt idx="15">
                  <c:v>Mecánica</c:v>
                </c:pt>
                <c:pt idx="16">
                  <c:v>Metalúrgica</c:v>
                </c:pt>
                <c:pt idx="17">
                  <c:v>Minas</c:v>
                </c:pt>
                <c:pt idx="18">
                  <c:v>No Unificada</c:v>
                </c:pt>
                <c:pt idx="19">
                  <c:v>Nuclear</c:v>
                </c:pt>
                <c:pt idx="20">
                  <c:v>Petróleo</c:v>
                </c:pt>
                <c:pt idx="21">
                  <c:v>Química</c:v>
                </c:pt>
                <c:pt idx="22">
                  <c:v>Telecomunicaciones</c:v>
                </c:pt>
                <c:pt idx="23">
                  <c:v>Agronómica</c:v>
                </c:pt>
                <c:pt idx="24">
                  <c:v>Forestal</c:v>
                </c:pt>
                <c:pt idx="25">
                  <c:v>Recursos Naturales</c:v>
                </c:pt>
                <c:pt idx="26">
                  <c:v>Zootecnista</c:v>
                </c:pt>
              </c:strCache>
            </c:strRef>
          </c:cat>
          <c:val>
            <c:numRef>
              <c:f>'C 1.1.21a y G 1.1.13a'!$Q$49:$Q$75</c:f>
              <c:numCache>
                <c:formatCode>General</c:formatCode>
                <c:ptCount val="27"/>
                <c:pt idx="0">
                  <c:v>1665</c:v>
                </c:pt>
                <c:pt idx="1">
                  <c:v>2304</c:v>
                </c:pt>
                <c:pt idx="2">
                  <c:v>3819</c:v>
                </c:pt>
                <c:pt idx="3">
                  <c:v>1618</c:v>
                </c:pt>
                <c:pt idx="4">
                  <c:v>2593</c:v>
                </c:pt>
                <c:pt idx="5">
                  <c:v>63</c:v>
                </c:pt>
                <c:pt idx="6">
                  <c:v>23035</c:v>
                </c:pt>
                <c:pt idx="7">
                  <c:v>2924</c:v>
                </c:pt>
                <c:pt idx="8">
                  <c:v>5278</c:v>
                </c:pt>
                <c:pt idx="9">
                  <c:v>9361</c:v>
                </c:pt>
                <c:pt idx="10">
                  <c:v>16714</c:v>
                </c:pt>
                <c:pt idx="11">
                  <c:v>541</c:v>
                </c:pt>
                <c:pt idx="12">
                  <c:v>28387</c:v>
                </c:pt>
                <c:pt idx="13">
                  <c:v>30313</c:v>
                </c:pt>
                <c:pt idx="14">
                  <c:v>541</c:v>
                </c:pt>
                <c:pt idx="15">
                  <c:v>15300</c:v>
                </c:pt>
                <c:pt idx="16">
                  <c:v>235</c:v>
                </c:pt>
                <c:pt idx="17">
                  <c:v>924</c:v>
                </c:pt>
                <c:pt idx="18">
                  <c:v>4568</c:v>
                </c:pt>
                <c:pt idx="19">
                  <c:v>59</c:v>
                </c:pt>
                <c:pt idx="20">
                  <c:v>1749</c:v>
                </c:pt>
                <c:pt idx="21">
                  <c:v>16617</c:v>
                </c:pt>
                <c:pt idx="22">
                  <c:v>701</c:v>
                </c:pt>
                <c:pt idx="23">
                  <c:v>24055</c:v>
                </c:pt>
                <c:pt idx="24">
                  <c:v>848</c:v>
                </c:pt>
                <c:pt idx="25">
                  <c:v>1844</c:v>
                </c:pt>
                <c:pt idx="26">
                  <c:v>911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280832"/>
        <c:axId val="168282368"/>
      </c:barChart>
      <c:catAx>
        <c:axId val="168280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8282368"/>
        <c:crosses val="autoZero"/>
        <c:auto val="1"/>
        <c:lblAlgn val="ctr"/>
        <c:lblOffset val="100"/>
        <c:noMultiLvlLbl val="0"/>
      </c:catAx>
      <c:valAx>
        <c:axId val="16828236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8280832"/>
        <c:crosses val="autoZero"/>
        <c:crossBetween val="between"/>
        <c:majorUnit val="2000"/>
      </c:valAx>
      <c:spPr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131" l="0.70000000000000062" r="0.70000000000000062" t="0.7500000000000131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3"/>
    </mc:Choice>
    <mc:Fallback>
      <c:style val="33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'c.1.1.21b y G.1.1.13b'!$Q$51:$Q$67</c:f>
              <c:strCache>
                <c:ptCount val="17"/>
                <c:pt idx="0">
                  <c:v>Agrimensura</c:v>
                </c:pt>
                <c:pt idx="1">
                  <c:v>Alimentos</c:v>
                </c:pt>
                <c:pt idx="2">
                  <c:v>Ambiental</c:v>
                </c:pt>
                <c:pt idx="3">
                  <c:v>Biomédica</c:v>
                </c:pt>
                <c:pt idx="4">
                  <c:v>Civil</c:v>
                </c:pt>
                <c:pt idx="5">
                  <c:v>Computación</c:v>
                </c:pt>
                <c:pt idx="6">
                  <c:v>Eléctrica</c:v>
                </c:pt>
                <c:pt idx="7">
                  <c:v>Electromecánica</c:v>
                </c:pt>
                <c:pt idx="8">
                  <c:v>Electrónica</c:v>
                </c:pt>
                <c:pt idx="9">
                  <c:v>Industrial</c:v>
                </c:pt>
                <c:pt idx="10">
                  <c:v>Informática/Sistemas</c:v>
                </c:pt>
                <c:pt idx="11">
                  <c:v>Mecánica</c:v>
                </c:pt>
                <c:pt idx="12">
                  <c:v>No Unificada</c:v>
                </c:pt>
                <c:pt idx="13">
                  <c:v>Petróleo</c:v>
                </c:pt>
                <c:pt idx="14">
                  <c:v>Química</c:v>
                </c:pt>
                <c:pt idx="15">
                  <c:v>Telecomunicaciones</c:v>
                </c:pt>
                <c:pt idx="16">
                  <c:v>Agronómica</c:v>
                </c:pt>
              </c:strCache>
            </c:strRef>
          </c:cat>
          <c:val>
            <c:numRef>
              <c:f>'c.1.1.21b y G.1.1.13b'!$R$51:$R$67</c:f>
              <c:numCache>
                <c:formatCode>General</c:formatCode>
                <c:ptCount val="17"/>
                <c:pt idx="0">
                  <c:v>276</c:v>
                </c:pt>
                <c:pt idx="1">
                  <c:v>764</c:v>
                </c:pt>
                <c:pt idx="2">
                  <c:v>636</c:v>
                </c:pt>
                <c:pt idx="3">
                  <c:v>458</c:v>
                </c:pt>
                <c:pt idx="4">
                  <c:v>855</c:v>
                </c:pt>
                <c:pt idx="5">
                  <c:v>87</c:v>
                </c:pt>
                <c:pt idx="6">
                  <c:v>26</c:v>
                </c:pt>
                <c:pt idx="7">
                  <c:v>404</c:v>
                </c:pt>
                <c:pt idx="8">
                  <c:v>591</c:v>
                </c:pt>
                <c:pt idx="9">
                  <c:v>4700</c:v>
                </c:pt>
                <c:pt idx="10">
                  <c:v>6965</c:v>
                </c:pt>
                <c:pt idx="11">
                  <c:v>424</c:v>
                </c:pt>
                <c:pt idx="12">
                  <c:v>433</c:v>
                </c:pt>
                <c:pt idx="13">
                  <c:v>189</c:v>
                </c:pt>
                <c:pt idx="14">
                  <c:v>210</c:v>
                </c:pt>
                <c:pt idx="15">
                  <c:v>400</c:v>
                </c:pt>
                <c:pt idx="16">
                  <c:v>827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404480"/>
        <c:axId val="168406016"/>
      </c:barChart>
      <c:catAx>
        <c:axId val="168404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8406016"/>
        <c:crosses val="autoZero"/>
        <c:auto val="1"/>
        <c:lblAlgn val="ctr"/>
        <c:lblOffset val="100"/>
        <c:noMultiLvlLbl val="0"/>
      </c:catAx>
      <c:valAx>
        <c:axId val="168406016"/>
        <c:scaling>
          <c:orientation val="minMax"/>
          <c:max val="1000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8404480"/>
        <c:crosses val="autoZero"/>
        <c:crossBetween val="between"/>
        <c:majorUnit val="2000"/>
        <c:minorUnit val="400"/>
      </c:valAx>
      <c:spPr>
        <a:ln>
          <a:solidFill>
            <a:schemeClr val="bg1">
              <a:lumMod val="65000"/>
            </a:schemeClr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000000000001388" l="0.70000000000000062" r="0.70000000000000062" t="0.75000000000001388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 b="1"/>
          </a:pPr>
          <a:endParaRPr lang="es-ES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4317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strRef>
              <c:f>'C 1.1.21c'!$C$5:$E$5</c:f>
              <c:strCache>
                <c:ptCount val="1"/>
                <c:pt idx="0">
                  <c:v>Estudiantes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Estatal
92%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5.1218940881817693E-2"/>
                  <c:y val="-1.869985377984897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Privada
8%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4132777520457612E-2"/>
                  <c:y val="-2.0306601802163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 1.1.21c'!$D$6:$E$6</c:f>
              <c:strCache>
                <c:ptCount val="2"/>
                <c:pt idx="0">
                  <c:v>Estatal</c:v>
                </c:pt>
                <c:pt idx="1">
                  <c:v>Privada</c:v>
                </c:pt>
              </c:strCache>
            </c:strRef>
          </c:cat>
          <c:val>
            <c:numRef>
              <c:f>'C 1.1.21c'!$D$8:$E$8</c:f>
              <c:numCache>
                <c:formatCode>_ * #,##0_ ;_ * \-#,##0_ ;_ * "-"??_ ;_ @_ </c:formatCode>
                <c:ptCount val="2"/>
                <c:pt idx="0" formatCode="#,##0">
                  <c:v>196915</c:v>
                </c:pt>
                <c:pt idx="1">
                  <c:v>18186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65" r="0.7500000000000146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1602911339"/>
          <c:y val="0.41244349236276245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strRef>
              <c:f>'G 1.1.13c'!$C$52</c:f>
              <c:strCache>
                <c:ptCount val="1"/>
                <c:pt idx="0">
                  <c:v>Nuevos Inscriptos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4.9223675105912322E-2"/>
                  <c:y val="1.921052971826856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Estatal
92%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35502083601134E-2"/>
                  <c:y val="2.770127871947151E-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Privada
8%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9.2602557059616227E-3"/>
                  <c:y val="-2.0306601802163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'G 1.1.13c'!$D$51:$E$51</c:f>
              <c:strCache>
                <c:ptCount val="2"/>
                <c:pt idx="0">
                  <c:v>Estatal</c:v>
                </c:pt>
                <c:pt idx="1">
                  <c:v>Privada</c:v>
                </c:pt>
              </c:strCache>
            </c:strRef>
          </c:cat>
          <c:val>
            <c:numRef>
              <c:f>'G 1.1.13c'!$D$52:$E$52</c:f>
              <c:numCache>
                <c:formatCode>0</c:formatCode>
                <c:ptCount val="2"/>
                <c:pt idx="0">
                  <c:v>90.754970118307114</c:v>
                </c:pt>
                <c:pt idx="1">
                  <c:v>9.24502988169289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65" r="0.75000000000001465" t="1" header="0" footer="0"/>
    <c:pageSetup paperSize="9" orientation="landscape"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 b="1"/>
          </a:pPr>
          <a:endParaRPr lang="es-ES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435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strRef>
              <c:f>'C 1.1.21c'!$U$5:$W$5</c:f>
              <c:strCache>
                <c:ptCount val="1"/>
                <c:pt idx="0">
                  <c:v>Egresados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Estatal
85%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695997350312207E-2"/>
                  <c:y val="-2.301419452255008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Privada
15%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5082908754052805E-2"/>
                  <c:y val="-2.87991708042864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 1.1.21c'!$Y$6:$Z$6</c:f>
              <c:strCache>
                <c:ptCount val="2"/>
                <c:pt idx="0">
                  <c:v>Estatal</c:v>
                </c:pt>
                <c:pt idx="1">
                  <c:v>Privada</c:v>
                </c:pt>
              </c:strCache>
            </c:strRef>
          </c:cat>
          <c:val>
            <c:numRef>
              <c:f>'C 1.1.21c'!$V$8:$W$8</c:f>
              <c:numCache>
                <c:formatCode>_ * #,##0_ ;_ * \-#,##0_ ;_ * "-"??_ ;_ @_ </c:formatCode>
                <c:ptCount val="2"/>
                <c:pt idx="0" formatCode="#,##0">
                  <c:v>7018</c:v>
                </c:pt>
                <c:pt idx="1">
                  <c:v>1285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65" r="0.75000000000001465" t="1" header="0" footer="0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'c.1.1.21d y G.1.1.13d'!#REF!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multiLvlStrRef>
              <c:f>'c.1.1.21d y G.1.1.13d'!#REF!</c:f>
            </c:multiLvlStrRef>
          </c:cat>
          <c:val>
            <c:numRef>
              <c:f>'c.1.1.21d y G.1.1.13d'!#REF!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'c.1.1.21d y G.1.1.13d'!#REF!</c:f>
              <c:strCache>
                <c:ptCount val="1"/>
                <c:pt idx="0">
                  <c:v>#REF!</c:v>
                </c:pt>
              </c:strCache>
            </c:strRef>
          </c:tx>
          <c:invertIfNegative val="0"/>
          <c:cat>
            <c:multiLvlStrRef>
              <c:f>'c.1.1.21d y G.1.1.13d'!#REF!</c:f>
            </c:multiLvlStrRef>
          </c:cat>
          <c:val>
            <c:numRef>
              <c:f>'c.1.1.21d y G.1.1.13d'!#REF!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8785408"/>
        <c:axId val="168786944"/>
      </c:barChart>
      <c:catAx>
        <c:axId val="1687854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540000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8786944"/>
        <c:crosses val="autoZero"/>
        <c:auto val="1"/>
        <c:lblAlgn val="ctr"/>
        <c:lblOffset val="100"/>
        <c:noMultiLvlLbl val="0"/>
      </c:catAx>
      <c:valAx>
        <c:axId val="1687869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8785408"/>
        <c:crosses val="autoZero"/>
        <c:crossBetween val="between"/>
      </c:valAx>
      <c:spPr>
        <a:solidFill>
          <a:sysClr val="window" lastClr="FFFFFF">
            <a:lumMod val="95000"/>
          </a:sysClr>
        </a:solidFill>
      </c:spPr>
    </c:plotArea>
    <c:legend>
      <c:legendPos val="r"/>
      <c:overlay val="0"/>
      <c:txPr>
        <a:bodyPr/>
        <a:lstStyle/>
        <a:p>
          <a:pPr>
            <a:defRPr sz="900">
              <a:latin typeface="Arial" pitchFamily="34" charset="0"/>
              <a:cs typeface="Arial" pitchFamily="34" charset="0"/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866" l="0.70000000000000062" r="0.70000000000000062" t="0.750000000000008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'G 1.1.2 a 1.1.4'!$O$4</c:f>
              <c:strCache>
                <c:ptCount val="1"/>
                <c:pt idx="0">
                  <c:v>Mujeres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1.1.2 a 1.1.4'!$N$5:$N$6</c:f>
              <c:strCache>
                <c:ptCount val="2"/>
                <c:pt idx="0">
                  <c:v>Estatal</c:v>
                </c:pt>
                <c:pt idx="1">
                  <c:v>Privado</c:v>
                </c:pt>
              </c:strCache>
            </c:strRef>
          </c:cat>
          <c:val>
            <c:numRef>
              <c:f>'G 1.1.2 a 1.1.4'!$O$5:$O$6</c:f>
              <c:numCache>
                <c:formatCode>#,##0</c:formatCode>
                <c:ptCount val="2"/>
                <c:pt idx="0">
                  <c:v>874335</c:v>
                </c:pt>
                <c:pt idx="1">
                  <c:v>241377</c:v>
                </c:pt>
              </c:numCache>
            </c:numRef>
          </c:val>
        </c:ser>
        <c:ser>
          <c:idx val="1"/>
          <c:order val="1"/>
          <c:tx>
            <c:strRef>
              <c:f>'G 1.1.2 a 1.1.4'!$P$4</c:f>
              <c:strCache>
                <c:ptCount val="1"/>
                <c:pt idx="0">
                  <c:v>Varones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1.1.2 a 1.1.4'!$N$5:$N$6</c:f>
              <c:strCache>
                <c:ptCount val="2"/>
                <c:pt idx="0">
                  <c:v>Estatal</c:v>
                </c:pt>
                <c:pt idx="1">
                  <c:v>Privado</c:v>
                </c:pt>
              </c:strCache>
            </c:strRef>
          </c:cat>
          <c:val>
            <c:numRef>
              <c:f>'G 1.1.2 a 1.1.4'!$P$5:$P$6</c:f>
              <c:numCache>
                <c:formatCode>#,##0</c:formatCode>
                <c:ptCount val="2"/>
                <c:pt idx="0">
                  <c:v>645462</c:v>
                </c:pt>
                <c:pt idx="1">
                  <c:v>178245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080832"/>
        <c:axId val="95082368"/>
      </c:barChart>
      <c:catAx>
        <c:axId val="95080832"/>
        <c:scaling>
          <c:orientation val="minMax"/>
        </c:scaling>
        <c:delete val="0"/>
        <c:axPos val="b"/>
        <c:majorTickMark val="out"/>
        <c:minorTickMark val="none"/>
        <c:tickLblPos val="nextTo"/>
        <c:crossAx val="95082368"/>
        <c:crosses val="autoZero"/>
        <c:auto val="1"/>
        <c:lblAlgn val="ctr"/>
        <c:lblOffset val="100"/>
        <c:noMultiLvlLbl val="0"/>
      </c:catAx>
      <c:valAx>
        <c:axId val="95082368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950808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7908464566930083"/>
          <c:y val="0.31906058617673222"/>
          <c:w val="0.14035979877515314"/>
          <c:h val="0.1674343832021036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877" l="0.70000000000000062" r="0.70000000000000062" t="0.75000000000000877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9"/>
    </mc:Choice>
    <mc:Fallback>
      <c:style val="9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'c.1.1.21e y G.1.1.13e'!$R$44</c:f>
              <c:strCache>
                <c:ptCount val="1"/>
              </c:strCache>
            </c:strRef>
          </c:tx>
          <c:invertIfNegative val="0"/>
          <c:cat>
            <c:numRef>
              <c:f>'c.1.1.21e y G.1.1.13e'!$P$45:$P$62</c:f>
              <c:numCache>
                <c:formatCode>General</c:formatCode>
                <c:ptCount val="18"/>
              </c:numCache>
            </c:numRef>
          </c:cat>
          <c:val>
            <c:numRef>
              <c:f>'c.1.1.21e y G.1.1.13e'!$R$45:$R$62</c:f>
              <c:numCache>
                <c:formatCode>General</c:formatCode>
                <c:ptCount val="18"/>
              </c:numCache>
            </c:numRef>
          </c:val>
        </c:ser>
        <c:ser>
          <c:idx val="1"/>
          <c:order val="1"/>
          <c:tx>
            <c:strRef>
              <c:f>'c.1.1.21e y G.1.1.13e'!$S$44</c:f>
              <c:strCache>
                <c:ptCount val="1"/>
              </c:strCache>
            </c:strRef>
          </c:tx>
          <c:invertIfNegative val="0"/>
          <c:cat>
            <c:numRef>
              <c:f>'c.1.1.21e y G.1.1.13e'!$P$45:$P$62</c:f>
              <c:numCache>
                <c:formatCode>General</c:formatCode>
                <c:ptCount val="18"/>
              </c:numCache>
            </c:numRef>
          </c:cat>
          <c:val>
            <c:numRef>
              <c:f>'c.1.1.21e y G.1.1.13e'!$S$45:$S$62</c:f>
              <c:numCache>
                <c:formatCode>General</c:formatCode>
                <c:ptCount val="18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8828928"/>
        <c:axId val="168830464"/>
      </c:barChart>
      <c:catAx>
        <c:axId val="16882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8830464"/>
        <c:crosses val="autoZero"/>
        <c:auto val="1"/>
        <c:lblAlgn val="ctr"/>
        <c:lblOffset val="100"/>
        <c:noMultiLvlLbl val="0"/>
      </c:catAx>
      <c:valAx>
        <c:axId val="1688304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168828928"/>
        <c:crosses val="autoZero"/>
        <c:crossBetween val="between"/>
      </c:valAx>
      <c:spPr>
        <a:solidFill>
          <a:sysClr val="window" lastClr="FFFFFF">
            <a:lumMod val="95000"/>
          </a:sysClr>
        </a:solidFill>
      </c:spPr>
    </c:plotArea>
    <c:legend>
      <c:legendPos val="r"/>
      <c:overlay val="0"/>
      <c:txPr>
        <a:bodyPr/>
        <a:lstStyle/>
        <a:p>
          <a:pPr>
            <a:defRPr sz="900">
              <a:latin typeface="Arial" pitchFamily="34" charset="0"/>
              <a:cs typeface="Arial" pitchFamily="34" charset="0"/>
            </a:defRPr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888" l="0.70000000000000062" r="0.70000000000000062" t="0.75000000000000888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/>
              <a:t>Estudiantes</a:t>
            </a:r>
          </a:p>
        </c:rich>
      </c:tx>
      <c:layout>
        <c:manualLayout>
          <c:xMode val="edge"/>
          <c:yMode val="edge"/>
          <c:x val="0.41030533906137184"/>
          <c:y val="8.0866456642298704E-2"/>
        </c:manualLayout>
      </c:layout>
      <c:overlay val="0"/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4284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strRef>
              <c:f>'g.1.1.13f y g'!$T$13</c:f>
              <c:strCache>
                <c:ptCount val="1"/>
                <c:pt idx="0">
                  <c:v>estudiantes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Mujeres
24%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3080115557637913E-2"/>
                  <c:y val="4.276295518376740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Varones
76%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4132777520457612E-2"/>
                  <c:y val="-2.0306601802163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'g.1.1.13f y g'!$U$12:$V$12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'g.1.1.13f y g'!$U$13:$V$13</c:f>
              <c:numCache>
                <c:formatCode>_ * #,##0_ ;_ * \-#,##0_ ;_ * "-"??_ ;_ @_ </c:formatCode>
                <c:ptCount val="2"/>
                <c:pt idx="0">
                  <c:v>24.266501495174321</c:v>
                </c:pt>
                <c:pt idx="1">
                  <c:v>75.733498504825675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65" r="0.75000000000001465" t="1" header="0" footer="0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4317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strRef>
              <c:f>'c.1.1.21d y G.1.1.13d'!$F$4:$H$4</c:f>
              <c:strCache>
                <c:ptCount val="1"/>
                <c:pt idx="0">
                  <c:v>Nuevos Inscriptos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258604484095621"/>
                  <c:y val="-0.1162574505772985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5865827209250812E-2"/>
                  <c:y val="3.72228255950764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9.2602557059616227E-3"/>
                  <c:y val="-2.0306601802163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'c.1.1.21d y G.1.1.13d'!$G$5:$H$5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'c.1.1.21d y G.1.1.13d'!$G$7:$H$7</c:f>
              <c:numCache>
                <c:formatCode>_ * #,##0_ ;_ * \-#,##0_ ;_ * "-"??_ ;_ @_ </c:formatCode>
                <c:ptCount val="2"/>
                <c:pt idx="0">
                  <c:v>10970</c:v>
                </c:pt>
                <c:pt idx="1">
                  <c:v>29636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65" r="0.75000000000001465" t="1" header="0" footer="0"/>
    <c:pageSetup paperSize="9" orientation="landscape"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/>
              <a:t>Egresados</a:t>
            </a:r>
          </a:p>
        </c:rich>
      </c:tx>
      <c:layout>
        <c:manualLayout>
          <c:xMode val="edge"/>
          <c:yMode val="edge"/>
          <c:x val="0.42053944247946085"/>
          <c:y val="0.10322582975775814"/>
        </c:manualLayout>
      </c:layout>
      <c:overlay val="0"/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4317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strRef>
              <c:f>'g.1.1.13f y g'!$T$15</c:f>
              <c:strCache>
                <c:ptCount val="1"/>
                <c:pt idx="0">
                  <c:v>egresados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1756935370936557"/>
                  <c:y val="-0.1006555698147080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Mujeres
24%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6793497457880675E-2"/>
                  <c:y val="3.844862047437681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Varones
76%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5082908754052805E-2"/>
                  <c:y val="-2.87991708042864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val>
            <c:numRef>
              <c:f>'g.1.1.13f y g'!$U$15:$V$15</c:f>
              <c:numCache>
                <c:formatCode>_ * #,##0_ ;_ * \-#,##0_ ;_ * "-"??_ ;_ @_ </c:formatCode>
                <c:ptCount val="2"/>
                <c:pt idx="0">
                  <c:v>24.46836788942052</c:v>
                </c:pt>
                <c:pt idx="1">
                  <c:v>75.53163211057948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65" r="0.75000000000001465" t="1" header="0" footer="0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/>
              <a:t>Estudiantes</a:t>
            </a:r>
          </a:p>
        </c:rich>
      </c:tx>
      <c:overlay val="0"/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4317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strRef>
              <c:f>'g.1.1.13f y g'!$T$48</c:f>
              <c:strCache>
                <c:ptCount val="1"/>
                <c:pt idx="0">
                  <c:v>estudiantes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1.308011555763792E-2"/>
                  <c:y val="4.27629551837674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4132777520457612E-2"/>
                  <c:y val="-2.0306601802163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'g.1.1.13f y g'!$U$47:$V$47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'g.1.1.13f y g'!$U$48:$V$48</c:f>
              <c:numCache>
                <c:formatCode>_ * #,##0_ ;_ * \-#,##0_ ;_ * "-"??_ ;_ @_ </c:formatCode>
                <c:ptCount val="2"/>
                <c:pt idx="0">
                  <c:v>20.728767123287671</c:v>
                </c:pt>
                <c:pt idx="1">
                  <c:v>79.271232876712332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65" r="0.75000000000001465" t="1" header="0" footer="0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435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strRef>
              <c:f>'c.1.1.21e y G.1.1.13e'!$F$4:$H$4</c:f>
              <c:strCache>
                <c:ptCount val="1"/>
                <c:pt idx="0">
                  <c:v>Nuevos Inscriptos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3258604484095621"/>
                  <c:y val="-0.1162574505772985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1554566412651021E-2"/>
                  <c:y val="4.96067867677530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9.2602557059616227E-3"/>
                  <c:y val="-2.0306601802163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'c.1.1.21d y G.1.1.13d'!$G$5:$H$5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'c.1.1.21e y G.1.1.13e'!$G$7:$H$7</c:f>
              <c:numCache>
                <c:formatCode>_ * #,##0_ ;_ * \-#,##0_ ;_ * "-"??_ ;_ @_ </c:formatCode>
                <c:ptCount val="2"/>
                <c:pt idx="0">
                  <c:v>797</c:v>
                </c:pt>
                <c:pt idx="1">
                  <c:v>2526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65" r="0.75000000000001465" t="1" header="0" footer="0"/>
    <c:pageSetup paperSize="9" orientation="landscape"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200" b="1"/>
          </a:pPr>
          <a:endParaRPr lang="es-ES"/>
        </a:p>
      </c:tx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435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strRef>
              <c:f>'c.1.1.21e y G.1.1.13e'!$L$4:$N$4</c:f>
              <c:strCache>
                <c:ptCount val="1"/>
                <c:pt idx="0">
                  <c:v>Egresados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27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1.6793497457880675E-2"/>
                  <c:y val="3.84486204743768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5082908754052805E-2"/>
                  <c:y val="-2.87991708042864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'c.1.1.21e y G.1.1.13e'!$M$5:$N$5</c:f>
              <c:strCache>
                <c:ptCount val="2"/>
                <c:pt idx="0">
                  <c:v>Mujeres</c:v>
                </c:pt>
                <c:pt idx="1">
                  <c:v>Varones</c:v>
                </c:pt>
              </c:strCache>
            </c:strRef>
          </c:cat>
          <c:val>
            <c:numRef>
              <c:f>'c.1.1.21e y G.1.1.13e'!$M$7:$N$7</c:f>
              <c:numCache>
                <c:formatCode>_ * #,##0_ ;_ * \-#,##0_ ;_ * "-"??_ ;_ @_ </c:formatCode>
                <c:ptCount val="2"/>
                <c:pt idx="0">
                  <c:v>300</c:v>
                </c:pt>
                <c:pt idx="1">
                  <c:v>1004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65" r="0.75000000000001465" t="1" header="0" footer="0"/>
    <c:pageSetup paperSize="9" orientation="landscape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4167"/>
          <c:w val="0.6320541760722348"/>
          <c:h val="0.4220532319391658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  <c:explosion val="1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explosion val="9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50">
                <a:fgClr>
                  <a:srgbClr val="C0C0C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Doctorado                               
17%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3.5963357521486411E-2"/>
                  <c:y val="-2.689502984101509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Maestría                                
38%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2.4132777520457612E-2"/>
                  <c:y val="-2.03066018021632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Especialidad                            
45%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('C 1.1.22 a 24'!$B$10,'C 1.1.22 a 24'!$B$13,'C 1.1.22 a 24'!$B$16)</c:f>
              <c:strCache>
                <c:ptCount val="3"/>
                <c:pt idx="0">
                  <c:v>Doctorado                               </c:v>
                </c:pt>
                <c:pt idx="1">
                  <c:v>Maestría                                </c:v>
                </c:pt>
                <c:pt idx="2">
                  <c:v>Especialidad                            </c:v>
                </c:pt>
              </c:strCache>
            </c:strRef>
          </c:cat>
          <c:val>
            <c:numRef>
              <c:f>('C 1.1.22 a 24'!$E$10,'C 1.1.22 a 24'!$E$13,'C 1.1.22 a 24'!$E$16)</c:f>
              <c:numCache>
                <c:formatCode>#,##0</c:formatCode>
                <c:ptCount val="3"/>
                <c:pt idx="0">
                  <c:v>23327</c:v>
                </c:pt>
                <c:pt idx="1">
                  <c:v>43330</c:v>
                </c:pt>
                <c:pt idx="2">
                  <c:v>55893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65" r="0.75000000000001465" t="1" header="0" footer="0"/>
    <c:pageSetup paperSize="9" orientation="landscape"/>
  </c:printSettings>
  <c:userShapes r:id="rId1"/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42"/>
          <c:w val="0.6320541760722348"/>
          <c:h val="0.42205323193916588"/>
        </c:manualLayout>
      </c:layout>
      <c:pie3DChart>
        <c:varyColors val="1"/>
        <c:ser>
          <c:idx val="0"/>
          <c:order val="0"/>
          <c:tx>
            <c:v>Nuevos Inscriptos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pattFill prst="pct50">
                <a:fgClr>
                  <a:srgbClr val="C0C0C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Doctorado                               
12%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3408176392977713E-3"/>
                  <c:y val="4.953809117809400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9.2602557059616227E-3"/>
                  <c:y val="-2.0306601802163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('C 1.1.22 a 24'!$B$29,'C 1.1.22 a 24'!$B$32,'C 1.1.22 a 24'!$B$35)</c:f>
              <c:strCache>
                <c:ptCount val="3"/>
                <c:pt idx="0">
                  <c:v>Doctorado                               </c:v>
                </c:pt>
                <c:pt idx="1">
                  <c:v>Maestría</c:v>
                </c:pt>
                <c:pt idx="2">
                  <c:v>Especialidad</c:v>
                </c:pt>
              </c:strCache>
            </c:strRef>
          </c:cat>
          <c:val>
            <c:numRef>
              <c:f>('C 1.1.22 a 24'!$D$29,'C 1.1.22 a 24'!$D$32,'C 1.1.22 a 24'!$D$35)</c:f>
              <c:numCache>
                <c:formatCode>#,##0</c:formatCode>
                <c:ptCount val="3"/>
                <c:pt idx="0">
                  <c:v>4320</c:v>
                </c:pt>
                <c:pt idx="1">
                  <c:v>16239</c:v>
                </c:pt>
                <c:pt idx="2">
                  <c:v>18496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65" r="0.75000000000001465" t="1" header="0" footer="0"/>
    <c:pageSetup paperSize="9" orientation="landscape"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2799097065462753"/>
          <c:y val="0.307984790874542"/>
          <c:w val="0.6320541760722348"/>
          <c:h val="0.42205323193916588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6"/>
          <c:dPt>
            <c:idx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explosion val="10"/>
            <c:spPr>
              <a:pattFill prst="pct50">
                <a:fgClr>
                  <a:srgbClr val="C0C0C0"/>
                </a:fgClr>
                <a:bgClr>
                  <a:srgbClr val="FFFFFF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Doctorado                               
16%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6892594308064585E-3"/>
                  <c:y val="-0.15852984937392481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Maestría
25%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5082908754052805E-2"/>
                  <c:y val="-2.879917080428640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Especialidad
59%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('C 1.1.22 a 24'!$B$49,'C 1.1.22 a 24'!$B$52,'C 1.1.22 a 24'!$B$55)</c:f>
              <c:strCache>
                <c:ptCount val="3"/>
                <c:pt idx="0">
                  <c:v>Doctorado                               </c:v>
                </c:pt>
                <c:pt idx="1">
                  <c:v>Maestría</c:v>
                </c:pt>
                <c:pt idx="2">
                  <c:v>Especialidad</c:v>
                </c:pt>
              </c:strCache>
            </c:strRef>
          </c:cat>
          <c:val>
            <c:numRef>
              <c:f>('C 1.1.22 a 24'!$E$49,'C 1.1.22 a 24'!$E$52,'C 1.1.22 a 24'!$E$55)</c:f>
              <c:numCache>
                <c:formatCode>#,##0</c:formatCode>
                <c:ptCount val="3"/>
                <c:pt idx="0">
                  <c:v>2027</c:v>
                </c:pt>
                <c:pt idx="1">
                  <c:v>1753</c:v>
                </c:pt>
                <c:pt idx="2">
                  <c:v>6678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65" r="0.75000000000001465" t="1" header="0" footer="0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'G 1.1.2 a 1.1.4'!$O$8</c:f>
              <c:strCache>
                <c:ptCount val="1"/>
                <c:pt idx="0">
                  <c:v>Mujeres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1.1.2 a 1.1.4'!$N$9:$N$10</c:f>
              <c:strCache>
                <c:ptCount val="2"/>
                <c:pt idx="0">
                  <c:v>Estatal</c:v>
                </c:pt>
                <c:pt idx="1">
                  <c:v>Privado</c:v>
                </c:pt>
              </c:strCache>
            </c:strRef>
          </c:cat>
          <c:val>
            <c:numRef>
              <c:f>'G 1.1.2 a 1.1.4'!$O$9:$O$10</c:f>
              <c:numCache>
                <c:formatCode>#,##0</c:formatCode>
                <c:ptCount val="2"/>
                <c:pt idx="0">
                  <c:v>213423</c:v>
                </c:pt>
                <c:pt idx="1">
                  <c:v>66086</c:v>
                </c:pt>
              </c:numCache>
            </c:numRef>
          </c:val>
        </c:ser>
        <c:ser>
          <c:idx val="1"/>
          <c:order val="1"/>
          <c:tx>
            <c:strRef>
              <c:f>'G 1.1.2 a 1.1.4'!$P$8</c:f>
              <c:strCache>
                <c:ptCount val="1"/>
                <c:pt idx="0">
                  <c:v>Varones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1.1.2 a 1.1.4'!$N$9:$N$10</c:f>
              <c:strCache>
                <c:ptCount val="2"/>
                <c:pt idx="0">
                  <c:v>Estatal</c:v>
                </c:pt>
                <c:pt idx="1">
                  <c:v>Privado</c:v>
                </c:pt>
              </c:strCache>
            </c:strRef>
          </c:cat>
          <c:val>
            <c:numRef>
              <c:f>'G 1.1.2 a 1.1.4'!$P$9:$P$10</c:f>
              <c:numCache>
                <c:formatCode>#,##0</c:formatCode>
                <c:ptCount val="2"/>
                <c:pt idx="0">
                  <c:v>159044</c:v>
                </c:pt>
                <c:pt idx="1">
                  <c:v>51148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091712"/>
        <c:axId val="95105792"/>
      </c:barChart>
      <c:catAx>
        <c:axId val="95091712"/>
        <c:scaling>
          <c:orientation val="minMax"/>
        </c:scaling>
        <c:delete val="0"/>
        <c:axPos val="b"/>
        <c:majorTickMark val="out"/>
        <c:minorTickMark val="none"/>
        <c:tickLblPos val="nextTo"/>
        <c:crossAx val="95105792"/>
        <c:crosses val="autoZero"/>
        <c:auto val="1"/>
        <c:lblAlgn val="ctr"/>
        <c:lblOffset val="100"/>
        <c:noMultiLvlLbl val="0"/>
      </c:catAx>
      <c:valAx>
        <c:axId val="9510579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/>
              </a:solidFill>
            </a:ln>
          </c:spPr>
        </c:majorGridlines>
        <c:numFmt formatCode="0%" sourceLinked="1"/>
        <c:majorTickMark val="out"/>
        <c:minorTickMark val="none"/>
        <c:tickLblPos val="nextTo"/>
        <c:crossAx val="9509171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7908464566930106"/>
          <c:y val="0.31906058617673233"/>
          <c:w val="0.14035979877515314"/>
          <c:h val="0.16743438320210374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899" l="0.70000000000000062" r="0.70000000000000062" t="0.75000000000000899" header="0.30000000000000032" footer="0.3000000000000003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'G 1.1.15 a 17 '!$J$12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b="1"/>
                      <a:t>19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 b="1"/>
                      <a:t>10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 b="1"/>
                      <a:t>2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1.1.15 a 17 '!$I$13:$I$15</c:f>
              <c:strCache>
                <c:ptCount val="3"/>
                <c:pt idx="0">
                  <c:v>Estatal</c:v>
                </c:pt>
                <c:pt idx="1">
                  <c:v>Privado</c:v>
                </c:pt>
                <c:pt idx="2">
                  <c:v>Internacional/Extranjero</c:v>
                </c:pt>
              </c:strCache>
            </c:strRef>
          </c:cat>
          <c:val>
            <c:numRef>
              <c:f>'G 1.1.15 a 17 '!$J$13:$J$15</c:f>
              <c:numCache>
                <c:formatCode>0</c:formatCode>
                <c:ptCount val="3"/>
                <c:pt idx="0">
                  <c:v>19.03467972256222</c:v>
                </c:pt>
                <c:pt idx="1">
                  <c:v>9.9381469730474645</c:v>
                </c:pt>
                <c:pt idx="2">
                  <c:v>2.0234137881196705</c:v>
                </c:pt>
              </c:numCache>
            </c:numRef>
          </c:val>
        </c:ser>
        <c:ser>
          <c:idx val="1"/>
          <c:order val="1"/>
          <c:tx>
            <c:strRef>
              <c:f>'G 1.1.15 a 17 '!$K$12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b="1"/>
                      <a:t>35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 b="1"/>
                      <a:t>52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 b="1"/>
                      <a:t>28%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r>
                      <a:rPr lang="en-US" b="1"/>
                      <a:t>1</a:t>
                    </a:r>
                    <a:r>
                      <a:rPr lang="en-US"/>
                      <a:t>00%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1.1.15 a 17 '!$I$13:$I$15</c:f>
              <c:strCache>
                <c:ptCount val="3"/>
                <c:pt idx="0">
                  <c:v>Estatal</c:v>
                </c:pt>
                <c:pt idx="1">
                  <c:v>Privado</c:v>
                </c:pt>
                <c:pt idx="2">
                  <c:v>Internacional/Extranjero</c:v>
                </c:pt>
              </c:strCache>
            </c:strRef>
          </c:cat>
          <c:val>
            <c:numRef>
              <c:f>'G 1.1.15 a 17 '!$K$13:$K$15</c:f>
              <c:numCache>
                <c:formatCode>0</c:formatCode>
                <c:ptCount val="3"/>
                <c:pt idx="0">
                  <c:v>35.356997144022849</c:v>
                </c:pt>
                <c:pt idx="1">
                  <c:v>52.453289747780666</c:v>
                </c:pt>
                <c:pt idx="2">
                  <c:v>28.154357566122272</c:v>
                </c:pt>
              </c:numCache>
            </c:numRef>
          </c:val>
        </c:ser>
        <c:ser>
          <c:idx val="2"/>
          <c:order val="2"/>
          <c:tx>
            <c:strRef>
              <c:f>'G 1.1.15 a 17 '!$L$12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b="1"/>
                      <a:t>46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 b="1"/>
                      <a:t>3</a:t>
                    </a:r>
                    <a:r>
                      <a:rPr lang="en-US"/>
                      <a:t>8%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 b="1"/>
                      <a:t>70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1.1.15 a 17 '!$I$13:$I$15</c:f>
              <c:strCache>
                <c:ptCount val="3"/>
                <c:pt idx="0">
                  <c:v>Estatal</c:v>
                </c:pt>
                <c:pt idx="1">
                  <c:v>Privado</c:v>
                </c:pt>
                <c:pt idx="2">
                  <c:v>Internacional/Extranjero</c:v>
                </c:pt>
              </c:strCache>
            </c:strRef>
          </c:cat>
          <c:val>
            <c:numRef>
              <c:f>'G 1.1.15 a 17 '!$L$13:$L$15</c:f>
              <c:numCache>
                <c:formatCode>0</c:formatCode>
                <c:ptCount val="3"/>
                <c:pt idx="0">
                  <c:v>45.608323133414935</c:v>
                </c:pt>
                <c:pt idx="1">
                  <c:v>37.608563279171875</c:v>
                </c:pt>
                <c:pt idx="2">
                  <c:v>69.822228645758059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2522496"/>
        <c:axId val="172757760"/>
      </c:barChart>
      <c:catAx>
        <c:axId val="17252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2757760"/>
        <c:crosses val="autoZero"/>
        <c:auto val="1"/>
        <c:lblAlgn val="ctr"/>
        <c:lblOffset val="100"/>
        <c:noMultiLvlLbl val="0"/>
      </c:catAx>
      <c:valAx>
        <c:axId val="17275776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2522496"/>
        <c:crosses val="autoZero"/>
        <c:crossBetween val="between"/>
      </c:valAx>
      <c:spPr>
        <a:ln>
          <a:solidFill>
            <a:sysClr val="window" lastClr="FFFFFF">
              <a:lumMod val="50000"/>
            </a:sysClr>
          </a:solidFill>
        </a:ln>
      </c:spPr>
    </c:plotArea>
    <c:legend>
      <c:legendPos val="b"/>
      <c:layout>
        <c:manualLayout>
          <c:xMode val="edge"/>
          <c:yMode val="edge"/>
          <c:x val="0.25565217391305045"/>
          <c:y val="0.89802631578947367"/>
          <c:w val="0.48521739130435898"/>
          <c:h val="7.2368421052634774E-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726554832819807E-2"/>
          <c:y val="4.8245614035087717E-2"/>
          <c:w val="0.88017199589181749"/>
          <c:h val="0.74906202514159415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'G 1.1.15 a 17 '!$J$31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7%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1.1.15 a 17 '!$I$32:$I$34</c:f>
              <c:strCache>
                <c:ptCount val="3"/>
                <c:pt idx="0">
                  <c:v>Estatal</c:v>
                </c:pt>
                <c:pt idx="1">
                  <c:v>Privado</c:v>
                </c:pt>
                <c:pt idx="2">
                  <c:v>Internacional/Extranjero</c:v>
                </c:pt>
              </c:strCache>
            </c:strRef>
          </c:cat>
          <c:val>
            <c:numRef>
              <c:f>'G 1.1.15 a 17 '!$J$32:$J$34</c:f>
              <c:numCache>
                <c:formatCode>0</c:formatCode>
                <c:ptCount val="3"/>
                <c:pt idx="0">
                  <c:v>13.843521543008244</c:v>
                </c:pt>
                <c:pt idx="1">
                  <c:v>6.9865133760778244</c:v>
                </c:pt>
                <c:pt idx="2">
                  <c:v>2.4697110904007458</c:v>
                </c:pt>
              </c:numCache>
            </c:numRef>
          </c:val>
        </c:ser>
        <c:ser>
          <c:idx val="1"/>
          <c:order val="1"/>
          <c:tx>
            <c:strRef>
              <c:f>'G 1.1.15 a 17 '!$K$31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35%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50%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23%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1.1.15 a 17 '!$I$32:$I$34</c:f>
              <c:strCache>
                <c:ptCount val="3"/>
                <c:pt idx="0">
                  <c:v>Estatal</c:v>
                </c:pt>
                <c:pt idx="1">
                  <c:v>Privado</c:v>
                </c:pt>
                <c:pt idx="2">
                  <c:v>Internacional/Extranjero</c:v>
                </c:pt>
              </c:strCache>
            </c:strRef>
          </c:cat>
          <c:val>
            <c:numRef>
              <c:f>'G 1.1.15 a 17 '!$K$32:$K$34</c:f>
              <c:numCache>
                <c:formatCode>0</c:formatCode>
                <c:ptCount val="3"/>
                <c:pt idx="0">
                  <c:v>34.958780525742725</c:v>
                </c:pt>
                <c:pt idx="1">
                  <c:v>49.756798585009946</c:v>
                </c:pt>
                <c:pt idx="2">
                  <c:v>22.693383038210623</c:v>
                </c:pt>
              </c:numCache>
            </c:numRef>
          </c:val>
        </c:ser>
        <c:ser>
          <c:idx val="2"/>
          <c:order val="2"/>
          <c:tx>
            <c:strRef>
              <c:f>'G 1.1.15 a 17 '!$L$31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51%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43%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75%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1.1.15 a 17 '!$I$32:$I$34</c:f>
              <c:strCache>
                <c:ptCount val="3"/>
                <c:pt idx="0">
                  <c:v>Estatal</c:v>
                </c:pt>
                <c:pt idx="1">
                  <c:v>Privado</c:v>
                </c:pt>
                <c:pt idx="2">
                  <c:v>Internacional/Extranjero</c:v>
                </c:pt>
              </c:strCache>
            </c:strRef>
          </c:cat>
          <c:val>
            <c:numRef>
              <c:f>'G 1.1.15 a 17 '!$L$32:$L$34</c:f>
              <c:numCache>
                <c:formatCode>0</c:formatCode>
                <c:ptCount val="3"/>
                <c:pt idx="0">
                  <c:v>51.197697931249031</c:v>
                </c:pt>
                <c:pt idx="1">
                  <c:v>43.25668803891223</c:v>
                </c:pt>
                <c:pt idx="2">
                  <c:v>74.836905871388623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2784640"/>
        <c:axId val="172827392"/>
      </c:barChart>
      <c:catAx>
        <c:axId val="172784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2827392"/>
        <c:crosses val="autoZero"/>
        <c:auto val="1"/>
        <c:lblAlgn val="ctr"/>
        <c:lblOffset val="100"/>
        <c:noMultiLvlLbl val="0"/>
      </c:catAx>
      <c:valAx>
        <c:axId val="17282739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2784640"/>
        <c:crosses val="autoZero"/>
        <c:crossBetween val="between"/>
      </c:valAx>
      <c:spPr>
        <a:ln>
          <a:solidFill>
            <a:sysClr val="window" lastClr="FFFFFF">
              <a:lumMod val="50000"/>
            </a:sysClr>
          </a:solidFill>
        </a:ln>
      </c:spPr>
    </c:plotArea>
    <c:legend>
      <c:legendPos val="b"/>
      <c:layout>
        <c:manualLayout>
          <c:xMode val="edge"/>
          <c:yMode val="edge"/>
          <c:x val="0.25565217391305045"/>
          <c:y val="0.89802631578947367"/>
          <c:w val="0.48521739130435898"/>
          <c:h val="7.2368421052634774E-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'G 1.1.15 a 17 '!$J$54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b="1"/>
                      <a:t>2</a:t>
                    </a:r>
                    <a:r>
                      <a:rPr lang="en-US"/>
                      <a:t>2%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 b="1"/>
                      <a:t>8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 b="1"/>
                      <a:t>1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1.1.15 a 17 '!$I$55:$I$57</c:f>
              <c:strCache>
                <c:ptCount val="3"/>
                <c:pt idx="0">
                  <c:v>Estatal</c:v>
                </c:pt>
                <c:pt idx="1">
                  <c:v>Privado</c:v>
                </c:pt>
                <c:pt idx="2">
                  <c:v>Internacional/Extranjero</c:v>
                </c:pt>
              </c:strCache>
            </c:strRef>
          </c:cat>
          <c:val>
            <c:numRef>
              <c:f>'G 1.1.15 a 17 '!$J$55:$J$57</c:f>
              <c:numCache>
                <c:formatCode>0</c:formatCode>
                <c:ptCount val="3"/>
                <c:pt idx="0">
                  <c:v>21.670991177996886</c:v>
                </c:pt>
                <c:pt idx="1">
                  <c:v>7.6594676042189853</c:v>
                </c:pt>
                <c:pt idx="2">
                  <c:v>0.99312452253628725</c:v>
                </c:pt>
              </c:numCache>
            </c:numRef>
          </c:val>
        </c:ser>
        <c:ser>
          <c:idx val="1"/>
          <c:order val="1"/>
          <c:tx>
            <c:strRef>
              <c:f>'G 1.1.15 a 17 '!$K$54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b="1"/>
                      <a:t>2</a:t>
                    </a:r>
                    <a:r>
                      <a:rPr lang="en-US"/>
                      <a:t>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 b="1"/>
                      <a:t>4</a:t>
                    </a:r>
                    <a:r>
                      <a:rPr lang="en-US"/>
                      <a:t>4%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8.5023172394440434E-17"/>
                  <c:y val="-3.0701754385964952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9</a:t>
                    </a:r>
                    <a:r>
                      <a:rPr lang="en-US"/>
                      <a:t>%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1.1.15 a 17 '!$I$55:$I$57</c:f>
              <c:strCache>
                <c:ptCount val="3"/>
                <c:pt idx="0">
                  <c:v>Estatal</c:v>
                </c:pt>
                <c:pt idx="1">
                  <c:v>Privado</c:v>
                </c:pt>
                <c:pt idx="2">
                  <c:v>Internacional/Extranjero</c:v>
                </c:pt>
              </c:strCache>
            </c:strRef>
          </c:cat>
          <c:val>
            <c:numRef>
              <c:f>'G 1.1.15 a 17 '!$K$55:$K$57</c:f>
              <c:numCache>
                <c:formatCode>0</c:formatCode>
                <c:ptCount val="3"/>
                <c:pt idx="0">
                  <c:v>19.730150492994291</c:v>
                </c:pt>
                <c:pt idx="1">
                  <c:v>43.52084379708689</c:v>
                </c:pt>
                <c:pt idx="2">
                  <c:v>8.6325439266615724</c:v>
                </c:pt>
              </c:numCache>
            </c:numRef>
          </c:val>
        </c:ser>
        <c:ser>
          <c:idx val="2"/>
          <c:order val="2"/>
          <c:tx>
            <c:strRef>
              <c:f>'G 1.1.15 a 17 '!$L$54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b="1"/>
                      <a:t>5</a:t>
                    </a:r>
                    <a:r>
                      <a:rPr lang="en-US"/>
                      <a:t>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 b="1"/>
                      <a:t>4</a:t>
                    </a:r>
                    <a:r>
                      <a:rPr lang="en-US"/>
                      <a:t>9%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tx>
                <c:rich>
                  <a:bodyPr/>
                  <a:lstStyle/>
                  <a:p>
                    <a:r>
                      <a:rPr lang="en-US" b="1"/>
                      <a:t>90</a:t>
                    </a:r>
                    <a:r>
                      <a:rPr lang="en-US"/>
                      <a:t>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1.1.15 a 17 '!$I$55:$I$57</c:f>
              <c:strCache>
                <c:ptCount val="3"/>
                <c:pt idx="0">
                  <c:v>Estatal</c:v>
                </c:pt>
                <c:pt idx="1">
                  <c:v>Privado</c:v>
                </c:pt>
                <c:pt idx="2">
                  <c:v>Internacional/Extranjero</c:v>
                </c:pt>
              </c:strCache>
            </c:strRef>
          </c:cat>
          <c:val>
            <c:numRef>
              <c:f>'G 1.1.15 a 17 '!$L$55:$L$57</c:f>
              <c:numCache>
                <c:formatCode>0</c:formatCode>
                <c:ptCount val="3"/>
                <c:pt idx="0">
                  <c:v>58.59885832900882</c:v>
                </c:pt>
                <c:pt idx="1">
                  <c:v>48.819688598694121</c:v>
                </c:pt>
                <c:pt idx="2">
                  <c:v>90.37433155080214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2866560"/>
        <c:axId val="172876544"/>
      </c:barChart>
      <c:catAx>
        <c:axId val="17286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2876544"/>
        <c:crosses val="autoZero"/>
        <c:auto val="1"/>
        <c:lblAlgn val="ctr"/>
        <c:lblOffset val="100"/>
        <c:noMultiLvlLbl val="0"/>
      </c:catAx>
      <c:valAx>
        <c:axId val="172876544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2866560"/>
        <c:crosses val="autoZero"/>
        <c:crossBetween val="between"/>
      </c:valAx>
      <c:spPr>
        <a:ln>
          <a:solidFill>
            <a:sysClr val="window" lastClr="FFFFFF">
              <a:lumMod val="50000"/>
            </a:sysClr>
          </a:solidFill>
        </a:ln>
      </c:spPr>
    </c:plotArea>
    <c:legend>
      <c:legendPos val="b"/>
      <c:layout>
        <c:manualLayout>
          <c:xMode val="edge"/>
          <c:yMode val="edge"/>
          <c:x val="0.25565217391305045"/>
          <c:y val="0.89802631578947367"/>
          <c:w val="0.48521739130435898"/>
          <c:h val="7.2368421052634774E-2"/>
        </c:manualLayout>
      </c:layout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ES"/>
    </a:p>
  </c:tx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674216057743446E-2"/>
          <c:y val="4.4502674685397134E-2"/>
          <c:w val="0.87921408610079188"/>
          <c:h val="0.67539353346074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1.1.18prov'!$N$10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 1.1.18prov'!$M$11:$M$15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1.1.18prov'!$N$11:$N$15</c:f>
              <c:numCache>
                <c:formatCode>#,##0</c:formatCode>
                <c:ptCount val="5"/>
                <c:pt idx="0">
                  <c:v>4878</c:v>
                </c:pt>
                <c:pt idx="1">
                  <c:v>5491</c:v>
                </c:pt>
                <c:pt idx="2">
                  <c:v>2541</c:v>
                </c:pt>
                <c:pt idx="3">
                  <c:v>5431</c:v>
                </c:pt>
                <c:pt idx="4">
                  <c:v>8156</c:v>
                </c:pt>
              </c:numCache>
            </c:numRef>
          </c:val>
        </c:ser>
        <c:ser>
          <c:idx val="1"/>
          <c:order val="1"/>
          <c:tx>
            <c:strRef>
              <c:f>'G 1.1.18prov'!$O$10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 1.1.18prov'!$M$11:$M$15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1.1.18prov'!$O$11:$O$15</c:f>
              <c:numCache>
                <c:formatCode>#,##0</c:formatCode>
                <c:ptCount val="5"/>
                <c:pt idx="0">
                  <c:v>7423</c:v>
                </c:pt>
                <c:pt idx="1">
                  <c:v>1798</c:v>
                </c:pt>
                <c:pt idx="2">
                  <c:v>4779</c:v>
                </c:pt>
                <c:pt idx="3">
                  <c:v>11712</c:v>
                </c:pt>
                <c:pt idx="4">
                  <c:v>34359</c:v>
                </c:pt>
              </c:numCache>
            </c:numRef>
          </c:val>
        </c:ser>
        <c:ser>
          <c:idx val="2"/>
          <c:order val="2"/>
          <c:tx>
            <c:strRef>
              <c:f>'G 1.1.18prov'!$P$10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 1.1.18prov'!$M$11:$M$15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1.1.18prov'!$P$11:$P$15</c:f>
              <c:numCache>
                <c:formatCode>#,##0</c:formatCode>
                <c:ptCount val="5"/>
                <c:pt idx="0">
                  <c:v>10648</c:v>
                </c:pt>
                <c:pt idx="1">
                  <c:v>777</c:v>
                </c:pt>
                <c:pt idx="2">
                  <c:v>19436</c:v>
                </c:pt>
                <c:pt idx="3">
                  <c:v>14695</c:v>
                </c:pt>
                <c:pt idx="4">
                  <c:v>26820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066496"/>
        <c:axId val="173670400"/>
      </c:barChart>
      <c:catAx>
        <c:axId val="17306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3670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70400"/>
        <c:scaling>
          <c:orientation val="minMax"/>
          <c:max val="3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3066496"/>
        <c:crosses val="autoZero"/>
        <c:crossBetween val="between"/>
        <c:majorUnit val="20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0646067415730768"/>
          <c:y val="0.91436464088397751"/>
          <c:w val="0.6390449438202247"/>
          <c:h val="6.629834254143651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0.39370078740157488" l="0.39370078740157488" r="0.39370078740157488" t="0.39370078740157488" header="0" footer="0"/>
    <c:pageSetup paperSize="9" orientation="landscape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674216057743446E-2"/>
          <c:y val="4.4502674685397134E-2"/>
          <c:w val="0.8792140861007921"/>
          <c:h val="0.675393533460748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'G. 1.1.19'!$M$11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'G. 1.1.19'!$L$12:$L$16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 1.1.19'!$M$12:$M$16</c:f>
              <c:numCache>
                <c:formatCode>#,##0</c:formatCode>
                <c:ptCount val="5"/>
                <c:pt idx="0">
                  <c:v>889</c:v>
                </c:pt>
                <c:pt idx="1">
                  <c:v>918</c:v>
                </c:pt>
                <c:pt idx="2">
                  <c:v>322</c:v>
                </c:pt>
                <c:pt idx="3">
                  <c:v>848</c:v>
                </c:pt>
                <c:pt idx="4">
                  <c:v>1303</c:v>
                </c:pt>
              </c:numCache>
            </c:numRef>
          </c:val>
        </c:ser>
        <c:ser>
          <c:idx val="1"/>
          <c:order val="1"/>
          <c:tx>
            <c:strRef>
              <c:f>'G. 1.1.19'!$N$11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'G. 1.1.19'!$L$12:$L$16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 1.1.19'!$N$12:$N$16</c:f>
              <c:numCache>
                <c:formatCode>#,##0</c:formatCode>
                <c:ptCount val="5"/>
                <c:pt idx="0">
                  <c:v>1715</c:v>
                </c:pt>
                <c:pt idx="1">
                  <c:v>412</c:v>
                </c:pt>
                <c:pt idx="2">
                  <c:v>1092</c:v>
                </c:pt>
                <c:pt idx="3">
                  <c:v>2848</c:v>
                </c:pt>
                <c:pt idx="4">
                  <c:v>10148</c:v>
                </c:pt>
              </c:numCache>
            </c:numRef>
          </c:val>
        </c:ser>
        <c:ser>
          <c:idx val="2"/>
          <c:order val="2"/>
          <c:tx>
            <c:strRef>
              <c:f>'G. 1.1.19'!$O$11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'G. 1.1.19'!$L$12:$L$16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'G. 1.1.19'!$O$12:$O$16</c:f>
              <c:numCache>
                <c:formatCode>#,##0</c:formatCode>
                <c:ptCount val="5"/>
                <c:pt idx="0">
                  <c:v>3037</c:v>
                </c:pt>
                <c:pt idx="1">
                  <c:v>219</c:v>
                </c:pt>
                <c:pt idx="2">
                  <c:v>5687</c:v>
                </c:pt>
                <c:pt idx="3">
                  <c:v>3386</c:v>
                </c:pt>
                <c:pt idx="4">
                  <c:v>6147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995520"/>
        <c:axId val="173997056"/>
      </c:barChart>
      <c:catAx>
        <c:axId val="173995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399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997056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3995520"/>
        <c:crosses val="autoZero"/>
        <c:crossBetween val="between"/>
        <c:majorUnit val="20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0646067415730768"/>
          <c:y val="0.91436464088397751"/>
          <c:w val="0.6390449438202247"/>
          <c:h val="6.629834254143651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0.39370078740157488" l="0.39370078740157488" r="0.39370078740157488" t="0.39370078740157488" header="0" footer="0"/>
    <c:pageSetup paperSize="9" orientation="landscape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990978800180533E-2"/>
          <c:y val="7.2972972972972977E-2"/>
          <c:w val="0.89174619137069688"/>
          <c:h val="0.659460329735438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1.1.20'!$O$10:$O$11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 1.1.20'!$N$12:$N$16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1.1.20'!$O$12:$O$16</c:f>
              <c:numCache>
                <c:formatCode>General</c:formatCode>
                <c:ptCount val="5"/>
                <c:pt idx="0">
                  <c:v>440</c:v>
                </c:pt>
                <c:pt idx="1">
                  <c:v>766</c:v>
                </c:pt>
                <c:pt idx="2">
                  <c:v>194</c:v>
                </c:pt>
                <c:pt idx="3">
                  <c:v>370</c:v>
                </c:pt>
                <c:pt idx="4">
                  <c:v>544</c:v>
                </c:pt>
              </c:numCache>
            </c:numRef>
          </c:val>
        </c:ser>
        <c:ser>
          <c:idx val="1"/>
          <c:order val="1"/>
          <c:tx>
            <c:strRef>
              <c:f>'G 1.1.20'!$P$10:$P$11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 1.1.20'!$N$12:$N$16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1.1.20'!$P$12:$P$16</c:f>
              <c:numCache>
                <c:formatCode>General</c:formatCode>
                <c:ptCount val="5"/>
                <c:pt idx="0">
                  <c:v>447</c:v>
                </c:pt>
                <c:pt idx="1">
                  <c:v>132</c:v>
                </c:pt>
                <c:pt idx="2">
                  <c:v>265</c:v>
                </c:pt>
                <c:pt idx="3">
                  <c:v>403</c:v>
                </c:pt>
                <c:pt idx="4">
                  <c:v>2614</c:v>
                </c:pt>
              </c:numCache>
            </c:numRef>
          </c:val>
        </c:ser>
        <c:ser>
          <c:idx val="2"/>
          <c:order val="2"/>
          <c:tx>
            <c:strRef>
              <c:f>'G 1.1.20'!$Q$10:$Q$11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 1.1.20'!$N$12:$N$16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'G 1.1.20'!$Q$12:$Q$16</c:f>
              <c:numCache>
                <c:formatCode>General</c:formatCode>
                <c:ptCount val="5"/>
                <c:pt idx="0">
                  <c:v>1498</c:v>
                </c:pt>
                <c:pt idx="1">
                  <c:v>77</c:v>
                </c:pt>
                <c:pt idx="2">
                  <c:v>4001</c:v>
                </c:pt>
                <c:pt idx="3">
                  <c:v>1747</c:v>
                </c:pt>
                <c:pt idx="4">
                  <c:v>3071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15072"/>
        <c:axId val="175716608"/>
      </c:barChart>
      <c:catAx>
        <c:axId val="17571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571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716608"/>
        <c:scaling>
          <c:orientation val="minMax"/>
          <c:max val="4200"/>
          <c:min val="0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5715072"/>
        <c:crosses val="autoZero"/>
        <c:crossBetween val="between"/>
        <c:majorUnit val="2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21380243572395141"/>
          <c:y val="0.91621621621621618"/>
          <c:w val="0.61569688768608166"/>
          <c:h val="6.4864864864864882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65" r="0.75000000000001465" t="1" header="0" footer="0"/>
    <c:pageSetup paperSize="9" orientation="landscape"/>
  </c:printSettings>
  <c:userShapes r:id="rId1"/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
</a:t>
            </a:r>
          </a:p>
        </c:rich>
      </c:tx>
      <c:layout>
        <c:manualLayout>
          <c:xMode val="edge"/>
          <c:yMode val="edge"/>
          <c:x val="0.49735519171215675"/>
          <c:y val="3.06604480195371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751461622852703E-2"/>
          <c:y val="6.6401807687708106E-2"/>
          <c:w val="0.89418104923767316"/>
          <c:h val="0.731132917449289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1.1.28'!$C$5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1.1.28'!$A$9:$A$15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Nuevo Cuyo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'C 1.1.28'!$C$9:$C$15</c:f>
              <c:numCache>
                <c:formatCode>#,##0</c:formatCode>
                <c:ptCount val="7"/>
                <c:pt idx="0">
                  <c:v>5024</c:v>
                </c:pt>
                <c:pt idx="1">
                  <c:v>6364</c:v>
                </c:pt>
                <c:pt idx="2">
                  <c:v>10546</c:v>
                </c:pt>
                <c:pt idx="3">
                  <c:v>1657</c:v>
                </c:pt>
                <c:pt idx="4">
                  <c:v>844</c:v>
                </c:pt>
                <c:pt idx="5">
                  <c:v>1673</c:v>
                </c:pt>
                <c:pt idx="6">
                  <c:v>460</c:v>
                </c:pt>
              </c:numCache>
            </c:numRef>
          </c:val>
        </c:ser>
        <c:ser>
          <c:idx val="1"/>
          <c:order val="1"/>
          <c:tx>
            <c:strRef>
              <c:f>'C 1.1.28'!$D$5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1.1.28'!$A$9:$A$15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Nuevo Cuyo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'C 1.1.28'!$D$9:$D$15</c:f>
              <c:numCache>
                <c:formatCode>#,##0</c:formatCode>
                <c:ptCount val="7"/>
                <c:pt idx="0">
                  <c:v>6701</c:v>
                </c:pt>
                <c:pt idx="1">
                  <c:v>12683</c:v>
                </c:pt>
                <c:pt idx="2">
                  <c:v>31616</c:v>
                </c:pt>
                <c:pt idx="3">
                  <c:v>4261</c:v>
                </c:pt>
                <c:pt idx="4">
                  <c:v>1601</c:v>
                </c:pt>
                <c:pt idx="5">
                  <c:v>3199</c:v>
                </c:pt>
                <c:pt idx="6">
                  <c:v>1584</c:v>
                </c:pt>
              </c:numCache>
            </c:numRef>
          </c:val>
        </c:ser>
        <c:ser>
          <c:idx val="2"/>
          <c:order val="2"/>
          <c:tx>
            <c:strRef>
              <c:f>'C 1.1.28'!$E$5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1.1.28'!$A$9:$A$15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Nuevo Cuyo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'C 1.1.28'!$E$9:$E$15</c:f>
              <c:numCache>
                <c:formatCode>#,##0</c:formatCode>
                <c:ptCount val="7"/>
                <c:pt idx="0">
                  <c:v>6854</c:v>
                </c:pt>
                <c:pt idx="1">
                  <c:v>17397</c:v>
                </c:pt>
                <c:pt idx="2">
                  <c:v>36698</c:v>
                </c:pt>
                <c:pt idx="3">
                  <c:v>3490</c:v>
                </c:pt>
                <c:pt idx="4">
                  <c:v>2298</c:v>
                </c:pt>
                <c:pt idx="5">
                  <c:v>4099</c:v>
                </c:pt>
                <c:pt idx="6">
                  <c:v>1623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213824"/>
        <c:axId val="177215360"/>
      </c:barChart>
      <c:catAx>
        <c:axId val="17721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721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215360"/>
        <c:scaling>
          <c:orientation val="minMax"/>
          <c:max val="38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7213824"/>
        <c:crosses val="autoZero"/>
        <c:crossBetween val="between"/>
        <c:majorUnit val="2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952380952381892"/>
          <c:y val="0.9287411016069036"/>
          <c:w val="0.45370370370370372"/>
          <c:h val="5.700711871447727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0.39370078740157488" l="0.39370078740157488" r="0.39370078740157488" t="0.39370078740157488" header="0" footer="0"/>
    <c:pageSetup paperSize="9" orientation="landscape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
</a:t>
            </a:r>
          </a:p>
        </c:rich>
      </c:tx>
      <c:layout>
        <c:manualLayout>
          <c:xMode val="edge"/>
          <c:yMode val="edge"/>
          <c:x val="0.49735519171215675"/>
          <c:y val="3.066044801953713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2751461622852703E-2"/>
          <c:y val="6.6401807687708106E-2"/>
          <c:w val="0.89418104923767316"/>
          <c:h val="0.731132917449289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'c.1.1.29'!$C$5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'c.1.1.29'!$A$9:$A$15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Nuevo Cuyo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'c.1.1.29'!$C$9:$C$15</c:f>
              <c:numCache>
                <c:formatCode>#,##0</c:formatCode>
                <c:ptCount val="7"/>
                <c:pt idx="0">
                  <c:v>787</c:v>
                </c:pt>
                <c:pt idx="1">
                  <c:v>1157</c:v>
                </c:pt>
                <c:pt idx="2">
                  <c:v>1518</c:v>
                </c:pt>
                <c:pt idx="3">
                  <c:v>275</c:v>
                </c:pt>
                <c:pt idx="4">
                  <c:v>85</c:v>
                </c:pt>
                <c:pt idx="5">
                  <c:v>336</c:v>
                </c:pt>
                <c:pt idx="6">
                  <c:v>162</c:v>
                </c:pt>
              </c:numCache>
            </c:numRef>
          </c:val>
        </c:ser>
        <c:ser>
          <c:idx val="1"/>
          <c:order val="1"/>
          <c:tx>
            <c:strRef>
              <c:f>'c.1.1.29'!$D$5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'c.1.1.29'!$A$9:$A$15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Nuevo Cuyo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'c.1.1.29'!$D$9:$D$15</c:f>
              <c:numCache>
                <c:formatCode>#,##0</c:formatCode>
                <c:ptCount val="7"/>
                <c:pt idx="0">
                  <c:v>1220</c:v>
                </c:pt>
                <c:pt idx="1">
                  <c:v>3223</c:v>
                </c:pt>
                <c:pt idx="2">
                  <c:v>9866</c:v>
                </c:pt>
                <c:pt idx="3">
                  <c:v>704</c:v>
                </c:pt>
                <c:pt idx="4">
                  <c:v>365</c:v>
                </c:pt>
                <c:pt idx="5">
                  <c:v>503</c:v>
                </c:pt>
                <c:pt idx="6">
                  <c:v>358</c:v>
                </c:pt>
              </c:numCache>
            </c:numRef>
          </c:val>
        </c:ser>
        <c:ser>
          <c:idx val="2"/>
          <c:order val="2"/>
          <c:tx>
            <c:strRef>
              <c:f>'c.1.1.29'!$E$5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'c.1.1.29'!$A$9:$A$15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Nuevo Cuyo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'c.1.1.29'!$E$9:$E$15</c:f>
              <c:numCache>
                <c:formatCode>#,##0</c:formatCode>
                <c:ptCount val="7"/>
                <c:pt idx="0">
                  <c:v>1284</c:v>
                </c:pt>
                <c:pt idx="1">
                  <c:v>3570</c:v>
                </c:pt>
                <c:pt idx="2">
                  <c:v>11191</c:v>
                </c:pt>
                <c:pt idx="3">
                  <c:v>1017</c:v>
                </c:pt>
                <c:pt idx="4">
                  <c:v>397</c:v>
                </c:pt>
                <c:pt idx="5">
                  <c:v>819</c:v>
                </c:pt>
                <c:pt idx="6">
                  <c:v>218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741824"/>
        <c:axId val="177743360"/>
      </c:barChart>
      <c:catAx>
        <c:axId val="17774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774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743360"/>
        <c:scaling>
          <c:orientation val="minMax"/>
          <c:max val="12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7741824"/>
        <c:crosses val="autoZero"/>
        <c:crossBetween val="between"/>
        <c:majorUnit val="2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952380952381892"/>
          <c:y val="0.9287411016069036"/>
          <c:w val="0.45370370370370372"/>
          <c:h val="5.700711871447727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0.39370078740157488" l="0.39370078740157488" r="0.39370078740157488" t="0.39370078740157488" header="0" footer="0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
</a:t>
            </a:r>
          </a:p>
        </c:rich>
      </c:tx>
      <c:layout>
        <c:manualLayout>
          <c:xMode val="edge"/>
          <c:yMode val="edge"/>
          <c:x val="0.49735521865736931"/>
          <c:y val="3.06603991881367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8624453104922174E-2"/>
          <c:y val="9.1981238001683632E-2"/>
          <c:w val="0.89418104923767316"/>
          <c:h val="0.731132917449289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1.1.30'!$C$5</c:f>
              <c:strCache>
                <c:ptCount val="1"/>
                <c:pt idx="0">
                  <c:v>Doctorado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1.1.30'!$A$9:$A$15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Nuevo Cuyo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'c 1.1.30'!$C$9:$C$15</c:f>
              <c:numCache>
                <c:formatCode>#,##0</c:formatCode>
                <c:ptCount val="7"/>
                <c:pt idx="0">
                  <c:v>400</c:v>
                </c:pt>
                <c:pt idx="1">
                  <c:v>519</c:v>
                </c:pt>
                <c:pt idx="2">
                  <c:v>1055</c:v>
                </c:pt>
                <c:pt idx="3">
                  <c:v>130</c:v>
                </c:pt>
                <c:pt idx="4">
                  <c:v>63</c:v>
                </c:pt>
                <c:pt idx="5">
                  <c:v>99</c:v>
                </c:pt>
                <c:pt idx="6">
                  <c:v>48</c:v>
                </c:pt>
              </c:numCache>
            </c:numRef>
          </c:val>
        </c:ser>
        <c:ser>
          <c:idx val="1"/>
          <c:order val="1"/>
          <c:tx>
            <c:strRef>
              <c:f>'c 1.1.30'!$D$5</c:f>
              <c:strCache>
                <c:ptCount val="1"/>
                <c:pt idx="0">
                  <c:v>Maestría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1.1.30'!$A$9:$A$15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Nuevo Cuyo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'c 1.1.30'!$D$9:$D$15</c:f>
              <c:numCache>
                <c:formatCode>#,##0</c:formatCode>
                <c:ptCount val="7"/>
                <c:pt idx="0">
                  <c:v>183</c:v>
                </c:pt>
                <c:pt idx="1">
                  <c:v>643</c:v>
                </c:pt>
                <c:pt idx="2">
                  <c:v>2696</c:v>
                </c:pt>
                <c:pt idx="3">
                  <c:v>115</c:v>
                </c:pt>
                <c:pt idx="4">
                  <c:v>55</c:v>
                </c:pt>
                <c:pt idx="5">
                  <c:v>86</c:v>
                </c:pt>
                <c:pt idx="6">
                  <c:v>83</c:v>
                </c:pt>
              </c:numCache>
            </c:numRef>
          </c:val>
        </c:ser>
        <c:ser>
          <c:idx val="2"/>
          <c:order val="2"/>
          <c:tx>
            <c:strRef>
              <c:f>'c 1.1.30'!$E$5</c:f>
              <c:strCache>
                <c:ptCount val="1"/>
                <c:pt idx="0">
                  <c:v>Especialidad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 1.1.30'!$A$9:$A$15</c:f>
              <c:strCache>
                <c:ptCount val="7"/>
                <c:pt idx="0">
                  <c:v>Región Bonaerense</c:v>
                </c:pt>
                <c:pt idx="1">
                  <c:v>Región Centro</c:v>
                </c:pt>
                <c:pt idx="2">
                  <c:v>Región Metropolitana</c:v>
                </c:pt>
                <c:pt idx="3">
                  <c:v>Región Nuevo Cuyo</c:v>
                </c:pt>
                <c:pt idx="4">
                  <c:v>Región Noreste</c:v>
                </c:pt>
                <c:pt idx="5">
                  <c:v>Región Noroeste</c:v>
                </c:pt>
                <c:pt idx="6">
                  <c:v>Región Sur</c:v>
                </c:pt>
              </c:strCache>
            </c:strRef>
          </c:cat>
          <c:val>
            <c:numRef>
              <c:f>'c 1.1.30'!$E$9:$E$15</c:f>
              <c:numCache>
                <c:formatCode>#,##0</c:formatCode>
                <c:ptCount val="7"/>
                <c:pt idx="0">
                  <c:v>250</c:v>
                </c:pt>
                <c:pt idx="1">
                  <c:v>1826</c:v>
                </c:pt>
                <c:pt idx="2">
                  <c:v>7165</c:v>
                </c:pt>
                <c:pt idx="3">
                  <c:v>192</c:v>
                </c:pt>
                <c:pt idx="4">
                  <c:v>422</c:v>
                </c:pt>
                <c:pt idx="5">
                  <c:v>386</c:v>
                </c:pt>
                <c:pt idx="6">
                  <c:v>153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4912"/>
        <c:axId val="177845376"/>
      </c:barChart>
      <c:catAx>
        <c:axId val="17781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784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845376"/>
        <c:scaling>
          <c:orientation val="minMax"/>
          <c:max val="8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77814912"/>
        <c:crosses val="autoZero"/>
        <c:crossBetween val="between"/>
        <c:majorUnit val="500"/>
      </c:valAx>
      <c:spPr>
        <a:noFill/>
        <a:ln w="1587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32213930348258707"/>
          <c:y val="0.92518693349729253"/>
          <c:w val="0.42661691542289676"/>
          <c:h val="5.985045320216589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0.39370078740157488" l="0.39370078740157488" r="0.39370078740157488" t="0.39370078740157488" header="0" footer="0"/>
    <c:pageSetup paperSize="9" orientation="landscape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cat>
            <c:numRef>
              <c:f>'c 1.1.31 y g1.1.24'!$B$9:$B$15</c:f>
              <c:numCache>
                <c:formatCode>General</c:formatCode>
                <c:ptCount val="7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</c:numCache>
            </c:numRef>
          </c:cat>
          <c:val>
            <c:numRef>
              <c:f>'c 1.1.31 y g1.1.24'!$C$9:$C$15</c:f>
              <c:numCache>
                <c:formatCode>#,##0</c:formatCode>
                <c:ptCount val="7"/>
                <c:pt idx="0">
                  <c:v>10005</c:v>
                </c:pt>
                <c:pt idx="1">
                  <c:v>12844</c:v>
                </c:pt>
                <c:pt idx="2">
                  <c:v>16938.929887909999</c:v>
                </c:pt>
                <c:pt idx="3">
                  <c:v>21699</c:v>
                </c:pt>
                <c:pt idx="4">
                  <c:v>27577.439483999999</c:v>
                </c:pt>
                <c:pt idx="5">
                  <c:v>37673.941137000002</c:v>
                </c:pt>
                <c:pt idx="6">
                  <c:v>50642.533206220003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509312"/>
        <c:axId val="178510848"/>
      </c:lineChart>
      <c:catAx>
        <c:axId val="178509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78510848"/>
        <c:crosses val="autoZero"/>
        <c:auto val="1"/>
        <c:lblAlgn val="ctr"/>
        <c:lblOffset val="100"/>
        <c:noMultiLvlLbl val="0"/>
      </c:catAx>
      <c:valAx>
        <c:axId val="17851084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extTo"/>
        <c:crossAx val="17850931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066" l="0.70000000000000062" r="0.70000000000000062" t="0.750000000000010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'G 1.1.2 a 1.1.4'!$O$12</c:f>
              <c:strCache>
                <c:ptCount val="1"/>
                <c:pt idx="0">
                  <c:v>Mujeres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1.1.2 a 1.1.4'!$N$13:$N$14</c:f>
              <c:strCache>
                <c:ptCount val="2"/>
                <c:pt idx="0">
                  <c:v>Estatal</c:v>
                </c:pt>
                <c:pt idx="1">
                  <c:v>Privado</c:v>
                </c:pt>
              </c:strCache>
            </c:strRef>
          </c:cat>
          <c:val>
            <c:numRef>
              <c:f>'G 1.1.2 a 1.1.4'!$O$13:$O$14</c:f>
              <c:numCache>
                <c:formatCode>#,##0</c:formatCode>
                <c:ptCount val="2"/>
                <c:pt idx="0">
                  <c:v>50460</c:v>
                </c:pt>
                <c:pt idx="1">
                  <c:v>26260</c:v>
                </c:pt>
              </c:numCache>
            </c:numRef>
          </c:val>
        </c:ser>
        <c:ser>
          <c:idx val="1"/>
          <c:order val="1"/>
          <c:tx>
            <c:strRef>
              <c:f>'G 1.1.2 a 1.1.4'!$P$12</c:f>
              <c:strCache>
                <c:ptCount val="1"/>
                <c:pt idx="0">
                  <c:v>Varones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 1.1.2 a 1.1.4'!$N$13:$N$14</c:f>
              <c:strCache>
                <c:ptCount val="2"/>
                <c:pt idx="0">
                  <c:v>Estatal</c:v>
                </c:pt>
                <c:pt idx="1">
                  <c:v>Privado</c:v>
                </c:pt>
              </c:strCache>
            </c:strRef>
          </c:cat>
          <c:val>
            <c:numRef>
              <c:f>'G 1.1.2 a 1.1.4'!$P$13:$P$14</c:f>
              <c:numCache>
                <c:formatCode>#,##0</c:formatCode>
                <c:ptCount val="2"/>
                <c:pt idx="0">
                  <c:v>32271</c:v>
                </c:pt>
                <c:pt idx="1">
                  <c:v>15683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127424"/>
        <c:axId val="95128960"/>
      </c:barChart>
      <c:catAx>
        <c:axId val="95127424"/>
        <c:scaling>
          <c:orientation val="minMax"/>
        </c:scaling>
        <c:delete val="0"/>
        <c:axPos val="b"/>
        <c:majorTickMark val="out"/>
        <c:minorTickMark val="none"/>
        <c:tickLblPos val="nextTo"/>
        <c:crossAx val="95128960"/>
        <c:crosses val="autoZero"/>
        <c:auto val="1"/>
        <c:lblAlgn val="ctr"/>
        <c:lblOffset val="100"/>
        <c:noMultiLvlLbl val="0"/>
      </c:catAx>
      <c:valAx>
        <c:axId val="9512896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/>
              </a:solidFill>
            </a:ln>
          </c:spPr>
        </c:majorGridlines>
        <c:numFmt formatCode="0%" sourceLinked="1"/>
        <c:majorTickMark val="out"/>
        <c:minorTickMark val="none"/>
        <c:tickLblPos val="nextTo"/>
        <c:crossAx val="951274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7908464566930128"/>
          <c:y val="0.31906058617673244"/>
          <c:w val="0.14035979877515314"/>
          <c:h val="0.16743438320210363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921" l="0.70000000000000062" r="0.70000000000000062" t="0.75000000000000921" header="0.30000000000000032" footer="0.30000000000000032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111047214603904"/>
          <c:y val="5.2757793764988022E-2"/>
          <c:w val="0.75334645669291744"/>
          <c:h val="0.89448441247002464"/>
        </c:manualLayout>
      </c:layout>
      <c:barChart>
        <c:barDir val="bar"/>
        <c:grouping val="clustered"/>
        <c:varyColors val="1"/>
        <c:ser>
          <c:idx val="0"/>
          <c:order val="0"/>
          <c:spPr>
            <a:solidFill>
              <a:sysClr val="window" lastClr="FFFFFF">
                <a:lumMod val="65000"/>
              </a:sysClr>
            </a:solidFill>
          </c:spPr>
          <c:invertIfNegative val="0"/>
          <c:cat>
            <c:strRef>
              <c:f>'c1.1.32 y g1.1.25'!$L$18:$L$23</c:f>
              <c:strCache>
                <c:ptCount val="6"/>
                <c:pt idx="0">
                  <c:v>Otros Incisos</c:v>
                </c:pt>
                <c:pt idx="1">
                  <c:v>Transferencias</c:v>
                </c:pt>
                <c:pt idx="2">
                  <c:v>Bienes de Uso</c:v>
                </c:pt>
                <c:pt idx="3">
                  <c:v>Ss. No personales</c:v>
                </c:pt>
                <c:pt idx="4">
                  <c:v>Bienes de Consumo</c:v>
                </c:pt>
                <c:pt idx="5">
                  <c:v>Personal</c:v>
                </c:pt>
              </c:strCache>
            </c:strRef>
          </c:cat>
          <c:val>
            <c:numRef>
              <c:f>'c1.1.32 y g1.1.25'!$M$18:$M$23</c:f>
              <c:numCache>
                <c:formatCode>#,##0</c:formatCode>
                <c:ptCount val="6"/>
                <c:pt idx="0">
                  <c:v>445033973.77999985</c:v>
                </c:pt>
                <c:pt idx="1">
                  <c:v>2950539022.5700002</c:v>
                </c:pt>
                <c:pt idx="2">
                  <c:v>2139618137.3100004</c:v>
                </c:pt>
                <c:pt idx="3">
                  <c:v>9641522708.2300014</c:v>
                </c:pt>
                <c:pt idx="4">
                  <c:v>1158688275.8699999</c:v>
                </c:pt>
                <c:pt idx="5">
                  <c:v>41624306708.099998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1"/>
        <c:axId val="178645632"/>
        <c:axId val="178651520"/>
      </c:barChart>
      <c:catAx>
        <c:axId val="178645632"/>
        <c:scaling>
          <c:orientation val="minMax"/>
        </c:scaling>
        <c:delete val="0"/>
        <c:axPos val="l"/>
        <c:majorTickMark val="out"/>
        <c:minorTickMark val="none"/>
        <c:tickLblPos val="nextTo"/>
        <c:crossAx val="178651520"/>
        <c:crosses val="autoZero"/>
        <c:auto val="1"/>
        <c:lblAlgn val="ctr"/>
        <c:lblOffset val="100"/>
        <c:noMultiLvlLbl val="0"/>
      </c:catAx>
      <c:valAx>
        <c:axId val="178651520"/>
        <c:scaling>
          <c:orientation val="minMax"/>
          <c:max val="50000000000"/>
        </c:scaling>
        <c:delete val="0"/>
        <c:axPos val="b"/>
        <c:majorGridlines>
          <c:spPr>
            <a:ln w="3175">
              <a:solidFill>
                <a:schemeClr val="bg1">
                  <a:lumMod val="75000"/>
                </a:schemeClr>
              </a:solidFill>
              <a:prstDash val="dash"/>
            </a:ln>
          </c:spPr>
        </c:majorGridlines>
        <c:numFmt formatCode="#,##0" sourceLinked="1"/>
        <c:majorTickMark val="out"/>
        <c:minorTickMark val="none"/>
        <c:tickLblPos val="none"/>
        <c:crossAx val="178645632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50000"/>
        </a:schemeClr>
      </a:solidFill>
    </a:ln>
  </c:spPr>
  <c:printSettings>
    <c:headerFooter/>
    <c:pageMargins b="0.75000000000001066" l="0.70000000000000062" r="0.70000000000000062" t="0.75000000000001066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'c1.1.33 y g1.1.26'!$I$19</c:f>
              <c:strCache>
                <c:ptCount val="1"/>
                <c:pt idx="0">
                  <c:v>Pregrado y Grado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39.956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15.446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'c1.1.33 y g1.1.26'!$H$20:$H$21</c:f>
              <c:strCache>
                <c:ptCount val="2"/>
                <c:pt idx="0">
                  <c:v>Estatal</c:v>
                </c:pt>
                <c:pt idx="1">
                  <c:v>Privado</c:v>
                </c:pt>
              </c:strCache>
            </c:strRef>
          </c:cat>
          <c:val>
            <c:numRef>
              <c:f>'c1.1.33 y g1.1.26'!$I$20:$I$21</c:f>
              <c:numCache>
                <c:formatCode>General</c:formatCode>
                <c:ptCount val="2"/>
                <c:pt idx="0">
                  <c:v>39956</c:v>
                </c:pt>
                <c:pt idx="1">
                  <c:v>15446</c:v>
                </c:pt>
              </c:numCache>
            </c:numRef>
          </c:val>
        </c:ser>
        <c:ser>
          <c:idx val="1"/>
          <c:order val="1"/>
          <c:tx>
            <c:strRef>
              <c:f>'c1.1.33 y g1.1.26'!$J$19</c:f>
              <c:strCache>
                <c:ptCount val="1"/>
                <c:pt idx="0">
                  <c:v>Posgrado</c:v>
                </c:pt>
              </c:strCache>
            </c:strRef>
          </c:tx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2.005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2.299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'c1.1.33 y g1.1.26'!$H$20:$H$21</c:f>
              <c:strCache>
                <c:ptCount val="2"/>
                <c:pt idx="0">
                  <c:v>Estatal</c:v>
                </c:pt>
                <c:pt idx="1">
                  <c:v>Privado</c:v>
                </c:pt>
              </c:strCache>
            </c:strRef>
          </c:cat>
          <c:val>
            <c:numRef>
              <c:f>'c1.1.33 y g1.1.26'!$J$20:$J$21</c:f>
              <c:numCache>
                <c:formatCode>General</c:formatCode>
                <c:ptCount val="2"/>
                <c:pt idx="0">
                  <c:v>2005</c:v>
                </c:pt>
                <c:pt idx="1">
                  <c:v>2299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8820608"/>
        <c:axId val="178822144"/>
      </c:barChart>
      <c:catAx>
        <c:axId val="1788206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s-ES"/>
          </a:p>
        </c:txPr>
        <c:crossAx val="178822144"/>
        <c:crosses val="autoZero"/>
        <c:auto val="1"/>
        <c:lblAlgn val="ctr"/>
        <c:lblOffset val="100"/>
        <c:noMultiLvlLbl val="0"/>
      </c:catAx>
      <c:valAx>
        <c:axId val="178822144"/>
        <c:scaling>
          <c:orientation val="minMax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178820608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b="1"/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0433325080606429E-2"/>
          <c:y val="5.0177554292217708E-2"/>
          <c:w val="0.86563795950573963"/>
          <c:h val="0.7804338726533566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'c1.1.34 y g1.1.27'!$M$23</c:f>
              <c:strCache>
                <c:ptCount val="1"/>
                <c:pt idx="0">
                  <c:v>Estatal</c:v>
                </c:pt>
              </c:strCache>
            </c:strRef>
          </c:tx>
          <c:invertIfNegative val="0"/>
          <c:cat>
            <c:strRef>
              <c:f>'c1.1.34 y g1.1.27'!$L$24:$L$29</c:f>
              <c:strCache>
                <c:ptCount val="6"/>
                <c:pt idx="0">
                  <c:v>De 20 a 35 horas                        </c:v>
                </c:pt>
                <c:pt idx="1">
                  <c:v>Menos de 20 horas                       </c:v>
                </c:pt>
                <c:pt idx="2">
                  <c:v>Más de 35 horas                         </c:v>
                </c:pt>
                <c:pt idx="3">
                  <c:v>No Trabajan               </c:v>
                </c:pt>
                <c:pt idx="4">
                  <c:v>             NDI                            </c:v>
                </c:pt>
                <c:pt idx="5">
                  <c:v>Trabajan NDI Horas                      </c:v>
                </c:pt>
              </c:strCache>
            </c:strRef>
          </c:cat>
          <c:val>
            <c:numRef>
              <c:f>'c1.1.34 y g1.1.27'!$M$24:$M$29</c:f>
              <c:numCache>
                <c:formatCode>#,##0</c:formatCode>
                <c:ptCount val="6"/>
                <c:pt idx="0">
                  <c:v>17315</c:v>
                </c:pt>
                <c:pt idx="1">
                  <c:v>28104</c:v>
                </c:pt>
                <c:pt idx="2">
                  <c:v>23576</c:v>
                </c:pt>
                <c:pt idx="3">
                  <c:v>210912</c:v>
                </c:pt>
                <c:pt idx="4">
                  <c:v>77561</c:v>
                </c:pt>
                <c:pt idx="5">
                  <c:v>14999</c:v>
                </c:pt>
              </c:numCache>
            </c:numRef>
          </c:val>
        </c:ser>
        <c:ser>
          <c:idx val="1"/>
          <c:order val="1"/>
          <c:tx>
            <c:strRef>
              <c:f>'c1.1.34 y g1.1.27'!$N$23</c:f>
              <c:strCache>
                <c:ptCount val="1"/>
                <c:pt idx="0">
                  <c:v>Privado</c:v>
                </c:pt>
              </c:strCache>
            </c:strRef>
          </c:tx>
          <c:invertIfNegative val="0"/>
          <c:cat>
            <c:strRef>
              <c:f>'c1.1.34 y g1.1.27'!$L$24:$L$29</c:f>
              <c:strCache>
                <c:ptCount val="6"/>
                <c:pt idx="0">
                  <c:v>De 20 a 35 horas                        </c:v>
                </c:pt>
                <c:pt idx="1">
                  <c:v>Menos de 20 horas                       </c:v>
                </c:pt>
                <c:pt idx="2">
                  <c:v>Más de 35 horas                         </c:v>
                </c:pt>
                <c:pt idx="3">
                  <c:v>No Trabajan               </c:v>
                </c:pt>
                <c:pt idx="4">
                  <c:v>             NDI                            </c:v>
                </c:pt>
                <c:pt idx="5">
                  <c:v>Trabajan NDI Horas                      </c:v>
                </c:pt>
              </c:strCache>
            </c:strRef>
          </c:cat>
          <c:val>
            <c:numRef>
              <c:f>'c1.1.34 y g1.1.27'!$N$24:$N$29</c:f>
              <c:numCache>
                <c:formatCode>#,##0</c:formatCode>
                <c:ptCount val="6"/>
                <c:pt idx="0">
                  <c:v>5263</c:v>
                </c:pt>
                <c:pt idx="1">
                  <c:v>3841</c:v>
                </c:pt>
                <c:pt idx="2">
                  <c:v>8153</c:v>
                </c:pt>
                <c:pt idx="3">
                  <c:v>19923</c:v>
                </c:pt>
                <c:pt idx="4">
                  <c:v>77644</c:v>
                </c:pt>
                <c:pt idx="5">
                  <c:v>2410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0179328"/>
        <c:axId val="180180864"/>
        <c:axId val="0"/>
      </c:bar3DChart>
      <c:catAx>
        <c:axId val="180179328"/>
        <c:scaling>
          <c:orientation val="minMax"/>
        </c:scaling>
        <c:delete val="0"/>
        <c:axPos val="b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180180864"/>
        <c:crosses val="autoZero"/>
        <c:auto val="1"/>
        <c:lblAlgn val="l"/>
        <c:lblOffset val="100"/>
        <c:tickLblSkip val="1"/>
        <c:noMultiLvlLbl val="0"/>
      </c:catAx>
      <c:valAx>
        <c:axId val="180180864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crossAx val="1801793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7174089529898898"/>
          <c:y val="7.1827413944988608E-2"/>
          <c:w val="0.56919019612628263"/>
          <c:h val="6.2035595668660147E-2"/>
        </c:manualLayout>
      </c:layout>
      <c:overlay val="0"/>
      <c:txPr>
        <a:bodyPr/>
        <a:lstStyle/>
        <a:p>
          <a:pPr>
            <a:defRPr sz="1100"/>
          </a:pPr>
          <a:endParaRPr lang="es-ES"/>
        </a:p>
      </c:txPr>
    </c:legend>
    <c:plotVisOnly val="1"/>
    <c:dispBlanksAs val="gap"/>
    <c:showDLblsOverMax val="0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1003911342895"/>
          <c:y val="6.4676774032119813E-2"/>
          <c:w val="0.87483702737941882"/>
          <c:h val="0.75870831076140965"/>
        </c:manualLayout>
      </c:layout>
      <c:lineChart>
        <c:grouping val="standard"/>
        <c:varyColors val="0"/>
        <c:ser>
          <c:idx val="1"/>
          <c:order val="0"/>
          <c:tx>
            <c:v>Estatal</c:v>
          </c:tx>
          <c:cat>
            <c:strRef>
              <c:f>'C 1.1.15 G 1.1.5 '!$C$4:$M$5</c:f>
              <c:strCach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strCache>
            </c:strRef>
          </c:cat>
          <c:val>
            <c:numRef>
              <c:f>'C 1.1.15 G 1.1.5 '!$C$9:$M$9</c:f>
              <c:numCache>
                <c:formatCode>#,##0</c:formatCode>
                <c:ptCount val="11"/>
                <c:pt idx="0">
                  <c:v>1306548</c:v>
                </c:pt>
                <c:pt idx="1">
                  <c:v>1270295</c:v>
                </c:pt>
                <c:pt idx="2">
                  <c:v>1283482</c:v>
                </c:pt>
                <c:pt idx="3">
                  <c:v>1312549</c:v>
                </c:pt>
                <c:pt idx="4">
                  <c:v>1366237</c:v>
                </c:pt>
                <c:pt idx="5">
                  <c:v>1441845</c:v>
                </c:pt>
                <c:pt idx="6">
                  <c:v>1442286</c:v>
                </c:pt>
                <c:pt idx="7">
                  <c:v>1437611</c:v>
                </c:pt>
                <c:pt idx="8">
                  <c:v>1468072</c:v>
                </c:pt>
                <c:pt idx="9">
                  <c:v>1491452</c:v>
                </c:pt>
                <c:pt idx="10">
                  <c:v>1519797</c:v>
                </c:pt>
              </c:numCache>
            </c:numRef>
          </c:val>
          <c:smooth val="0"/>
        </c:ser>
        <c:ser>
          <c:idx val="3"/>
          <c:order val="1"/>
          <c:tx>
            <c:v>Privado</c:v>
          </c:tx>
          <c:cat>
            <c:strRef>
              <c:f>'C 1.1.15 G 1.1.5 '!$C$4:$M$5</c:f>
              <c:strCach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strCache>
            </c:strRef>
          </c:cat>
          <c:val>
            <c:numRef>
              <c:f>'C 1.1.15 G 1.1.5 '!$C$10:$M$10</c:f>
              <c:numCache>
                <c:formatCode>#,##0</c:formatCode>
                <c:ptCount val="11"/>
                <c:pt idx="0">
                  <c:v>279972</c:v>
                </c:pt>
                <c:pt idx="1">
                  <c:v>298770</c:v>
                </c:pt>
                <c:pt idx="2">
                  <c:v>317040</c:v>
                </c:pt>
                <c:pt idx="3">
                  <c:v>337601</c:v>
                </c:pt>
                <c:pt idx="4">
                  <c:v>352501</c:v>
                </c:pt>
                <c:pt idx="5">
                  <c:v>366570</c:v>
                </c:pt>
                <c:pt idx="6">
                  <c:v>382618</c:v>
                </c:pt>
                <c:pt idx="7">
                  <c:v>393132</c:v>
                </c:pt>
                <c:pt idx="8">
                  <c:v>403373</c:v>
                </c:pt>
                <c:pt idx="9">
                  <c:v>411483</c:v>
                </c:pt>
                <c:pt idx="10">
                  <c:v>419622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334784"/>
        <c:axId val="95336320"/>
      </c:lineChart>
      <c:catAx>
        <c:axId val="9533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33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336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5334784"/>
        <c:crosses val="autoZero"/>
        <c:crossBetween val="between"/>
        <c:majorUnit val="1000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4067790637720688"/>
          <c:y val="0.92537548478082032"/>
          <c:w val="0.15180898143700403"/>
          <c:h val="5.36556064820255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32" r="0.75000000000001432" t="1" header="0" footer="0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94013716451763E-2"/>
          <c:y val="8.3892617449664447E-2"/>
          <c:w val="0.88139932676845201"/>
          <c:h val="0.73490053301393365"/>
        </c:manualLayout>
      </c:layout>
      <c:lineChart>
        <c:grouping val="standard"/>
        <c:varyColors val="0"/>
        <c:ser>
          <c:idx val="2"/>
          <c:order val="0"/>
          <c:tx>
            <c:v>Estatal</c:v>
          </c:tx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diamond"/>
            <c:size val="9"/>
            <c:spPr>
              <a:solidFill>
                <a:schemeClr val="tx1">
                  <a:lumMod val="65000"/>
                  <a:lumOff val="35000"/>
                </a:schemeClr>
              </a:solidFill>
              <a:ln>
                <a:solidFill>
                  <a:sysClr val="windowText" lastClr="000000">
                    <a:alpha val="0"/>
                  </a:sysClr>
                </a:solidFill>
              </a:ln>
            </c:spPr>
          </c:marker>
          <c:cat>
            <c:strRef>
              <c:f>'C 1.1.16 G 1.1.6'!$C$4:$M$5</c:f>
              <c:strCach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strCache>
            </c:strRef>
          </c:cat>
          <c:val>
            <c:numRef>
              <c:f>'C 1.1.16 G 1.1.6'!$C$9:$M$9</c:f>
              <c:numCache>
                <c:formatCode>#,##0</c:formatCode>
                <c:ptCount val="11"/>
                <c:pt idx="0">
                  <c:v>272617</c:v>
                </c:pt>
                <c:pt idx="1">
                  <c:v>272608</c:v>
                </c:pt>
                <c:pt idx="2">
                  <c:v>271428</c:v>
                </c:pt>
                <c:pt idx="3">
                  <c:v>290137</c:v>
                </c:pt>
                <c:pt idx="4">
                  <c:v>314614</c:v>
                </c:pt>
                <c:pt idx="5">
                  <c:v>307894</c:v>
                </c:pt>
                <c:pt idx="6">
                  <c:v>315138</c:v>
                </c:pt>
                <c:pt idx="7">
                  <c:v>315593</c:v>
                </c:pt>
                <c:pt idx="8">
                  <c:v>331208</c:v>
                </c:pt>
                <c:pt idx="9">
                  <c:v>343171</c:v>
                </c:pt>
                <c:pt idx="10">
                  <c:v>372467</c:v>
                </c:pt>
              </c:numCache>
            </c:numRef>
          </c:val>
          <c:smooth val="0"/>
        </c:ser>
        <c:ser>
          <c:idx val="3"/>
          <c:order val="1"/>
          <c:tx>
            <c:v>Privado</c:v>
          </c:tx>
          <c:spPr>
            <a:ln>
              <a:solidFill>
                <a:prstClr val="white">
                  <a:lumMod val="75000"/>
                </a:prstClr>
              </a:solidFill>
            </a:ln>
          </c:spPr>
          <c:marker>
            <c:symbol val="triangle"/>
            <c:size val="9"/>
            <c:spPr>
              <a:solidFill>
                <a:schemeClr val="bg1">
                  <a:lumMod val="65000"/>
                </a:schemeClr>
              </a:solidFill>
              <a:ln>
                <a:noFill/>
              </a:ln>
            </c:spPr>
          </c:marker>
          <c:cat>
            <c:strRef>
              <c:f>'C 1.1.16 G 1.1.6'!$C$4:$M$5</c:f>
              <c:strCach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strCache>
            </c:strRef>
          </c:cat>
          <c:val>
            <c:numRef>
              <c:f>'C 1.1.16 G 1.1.6'!$C$10:$M$10</c:f>
              <c:numCache>
                <c:formatCode>#,##0</c:formatCode>
                <c:ptCount val="11"/>
                <c:pt idx="0">
                  <c:v>86146</c:v>
                </c:pt>
                <c:pt idx="1">
                  <c:v>90082</c:v>
                </c:pt>
                <c:pt idx="2">
                  <c:v>93799</c:v>
                </c:pt>
                <c:pt idx="3">
                  <c:v>97466</c:v>
                </c:pt>
                <c:pt idx="4">
                  <c:v>100687</c:v>
                </c:pt>
                <c:pt idx="5">
                  <c:v>105022</c:v>
                </c:pt>
                <c:pt idx="6">
                  <c:v>108782</c:v>
                </c:pt>
                <c:pt idx="7">
                  <c:v>110057</c:v>
                </c:pt>
                <c:pt idx="8">
                  <c:v>114555</c:v>
                </c:pt>
                <c:pt idx="9">
                  <c:v>115394</c:v>
                </c:pt>
                <c:pt idx="10">
                  <c:v>117234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353088"/>
        <c:axId val="95625600"/>
      </c:lineChart>
      <c:catAx>
        <c:axId val="9535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s-ES"/>
          </a:p>
        </c:txPr>
        <c:crossAx val="95625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560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s-ES"/>
          </a:p>
        </c:txPr>
        <c:crossAx val="95353088"/>
        <c:crosses val="autoZero"/>
        <c:crossBetween val="between"/>
        <c:majorUnit val="50000"/>
      </c:valAx>
      <c:spPr>
        <a:ln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35358842339830576"/>
          <c:y val="0.90815996243281094"/>
          <c:w val="0.30237095363080729"/>
          <c:h val="8.0303472704209844E-2"/>
        </c:manualLayout>
      </c:layout>
      <c:overlay val="0"/>
      <c:spPr>
        <a:ln>
          <a:solidFill>
            <a:srgbClr val="000000"/>
          </a:solidFill>
        </a:ln>
      </c:spPr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s-ES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0.39370078740157488" l="0.39370078740157488" r="0.39370078740157488" t="0.39370078740157488" header="0" footer="0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556374880288594E-2"/>
          <c:y val="6.6208807232429279E-2"/>
          <c:w val="0.90782566263724074"/>
          <c:h val="0.73435756232985561"/>
        </c:manualLayout>
      </c:layout>
      <c:lineChart>
        <c:grouping val="standard"/>
        <c:varyColors val="0"/>
        <c:ser>
          <c:idx val="1"/>
          <c:order val="0"/>
          <c:tx>
            <c:v>Estatal</c:v>
          </c:tx>
          <c:cat>
            <c:strRef>
              <c:f>'C 1.1.17 G 1.1.7'!$C$4:$M$5</c:f>
              <c:strCach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strCache>
            </c:strRef>
          </c:cat>
          <c:val>
            <c:numRef>
              <c:f>'C 1.1.17 G 1.1.7'!$C$9:$M$9</c:f>
              <c:numCache>
                <c:formatCode>#,##0</c:formatCode>
                <c:ptCount val="11"/>
                <c:pt idx="0">
                  <c:v>62636</c:v>
                </c:pt>
                <c:pt idx="1">
                  <c:v>62388</c:v>
                </c:pt>
                <c:pt idx="2">
                  <c:v>65581</c:v>
                </c:pt>
                <c:pt idx="3">
                  <c:v>69452</c:v>
                </c:pt>
                <c:pt idx="4">
                  <c:v>70857</c:v>
                </c:pt>
                <c:pt idx="5">
                  <c:v>73442</c:v>
                </c:pt>
                <c:pt idx="6">
                  <c:v>73483</c:v>
                </c:pt>
                <c:pt idx="7">
                  <c:v>80343</c:v>
                </c:pt>
                <c:pt idx="8">
                  <c:v>81552</c:v>
                </c:pt>
                <c:pt idx="9">
                  <c:v>83042</c:v>
                </c:pt>
                <c:pt idx="10">
                  <c:v>82731</c:v>
                </c:pt>
              </c:numCache>
            </c:numRef>
          </c:val>
          <c:smooth val="0"/>
        </c:ser>
        <c:ser>
          <c:idx val="3"/>
          <c:order val="1"/>
          <c:tx>
            <c:v>Privado</c:v>
          </c:tx>
          <c:cat>
            <c:strRef>
              <c:f>'C 1.1.17 G 1.1.7'!$C$4:$M$5</c:f>
              <c:strCache>
                <c:ptCount val="11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</c:strCache>
            </c:strRef>
          </c:cat>
          <c:val>
            <c:numRef>
              <c:f>'C 1.1.17 G 1.1.7'!$C$10:$M$10</c:f>
              <c:numCache>
                <c:formatCode>#,##0</c:formatCode>
                <c:ptCount val="11"/>
                <c:pt idx="0">
                  <c:v>22149</c:v>
                </c:pt>
                <c:pt idx="1">
                  <c:v>24140</c:v>
                </c:pt>
                <c:pt idx="2">
                  <c:v>29328</c:v>
                </c:pt>
                <c:pt idx="3">
                  <c:v>28677</c:v>
                </c:pt>
                <c:pt idx="4">
                  <c:v>28574</c:v>
                </c:pt>
                <c:pt idx="5">
                  <c:v>35918</c:v>
                </c:pt>
                <c:pt idx="6">
                  <c:v>36877</c:v>
                </c:pt>
                <c:pt idx="7">
                  <c:v>37376</c:v>
                </c:pt>
                <c:pt idx="8">
                  <c:v>39079</c:v>
                </c:pt>
                <c:pt idx="9">
                  <c:v>41918</c:v>
                </c:pt>
                <c:pt idx="10">
                  <c:v>41943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289920"/>
        <c:axId val="96291456"/>
      </c:lineChart>
      <c:catAx>
        <c:axId val="9628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291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291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96289920"/>
        <c:crosses val="autoZero"/>
        <c:crossBetween val="between"/>
        <c:majorUnit val="100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0619629588555173"/>
          <c:y val="0.89848465388789289"/>
          <c:w val="0.24061345852895191"/>
          <c:h val="8.04628103657585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32" r="0.75000000000001432" t="1" header="0" footer="0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10"/>
    </mc:Choice>
    <mc:Fallback>
      <c:style val="10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805555555555555"/>
          <c:y val="3.0092592592592591E-2"/>
          <c:w val="0.51388888888888884"/>
          <c:h val="0.85648148148148162"/>
        </c:manualLayout>
      </c:layout>
      <c:doughnutChart>
        <c:varyColors val="1"/>
        <c:ser>
          <c:idx val="0"/>
          <c:order val="0"/>
          <c:dLbls>
            <c:dLbl>
              <c:idx val="0"/>
              <c:layout>
                <c:manualLayout>
                  <c:x val="-1.3888888888889176E-2"/>
                  <c:y val="-4.629629629629652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
22%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2.7777777777778854E-3"/>
                  <c:y val="-3.703703703703705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
2%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5000000000000001E-2"/>
                  <c:y val="-3.703703703703705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
18%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5000000000000001E-2"/>
                  <c:y val="-5.555555555555545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
14%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4999781277340333E-2"/>
                  <c:y val="-0.13425925925925927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
44%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sz="1000" b="1"/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'C 1.1.18 G.1.1.8'!$H$24:$H$28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 1.1.18 G.1.1.8'!$I$24:$I$28</c:f>
              <c:numCache>
                <c:formatCode>#,##0</c:formatCode>
                <c:ptCount val="5"/>
                <c:pt idx="0">
                  <c:v>27601</c:v>
                </c:pt>
                <c:pt idx="1">
                  <c:v>2567</c:v>
                </c:pt>
                <c:pt idx="2">
                  <c:v>21907</c:v>
                </c:pt>
                <c:pt idx="3">
                  <c:v>18005</c:v>
                </c:pt>
                <c:pt idx="4">
                  <c:v>54568</c:v>
                </c:pt>
              </c:numCache>
            </c:numRef>
          </c:val>
        </c:ser>
        <c:ser>
          <c:idx val="1"/>
          <c:order val="1"/>
          <c:dLbls>
            <c:dLbl>
              <c:idx val="0"/>
              <c:layout>
                <c:manualLayout>
                  <c:x val="6.9444444444444503E-2"/>
                  <c:y val="-5.555555555555545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9.7222003499562573E-2"/>
                  <c:y val="0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1388888888888885"/>
                  <c:y val="5.092592592592592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Ciencias de la Salud
15%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1111111111111165E-2"/>
                  <c:y val="6.481481481481654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0.10555577427821812"/>
                  <c:y val="2.31481481481481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es-E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'C 1.1.18 G.1.1.8'!$H$24:$H$28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 1.1.18 G.1.1.8'!$K$24:$K$28</c:f>
              <c:numCache>
                <c:formatCode>#,##0</c:formatCode>
                <c:ptCount val="5"/>
                <c:pt idx="0">
                  <c:v>461671</c:v>
                </c:pt>
                <c:pt idx="1">
                  <c:v>54431</c:v>
                </c:pt>
                <c:pt idx="2">
                  <c:v>292488</c:v>
                </c:pt>
                <c:pt idx="3">
                  <c:v>351841</c:v>
                </c:pt>
                <c:pt idx="4">
                  <c:v>768866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printSettings>
    <c:headerFooter/>
    <c:pageMargins b="0.75000000000001255" l="0.70000000000000062" r="0.70000000000000062" t="0.75000000000001255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060654527559055"/>
          <c:y val="0.11209695251116122"/>
          <c:w val="0.83736643806620947"/>
          <c:h val="0.68579081158163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 1.1.18 G.1.1.8'!$G$5</c:f>
              <c:strCache>
                <c:ptCount val="1"/>
                <c:pt idx="0">
                  <c:v>Estatal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'C 1.1.18 G.1.1.8'!$B$9:$B$13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 1.1.18 G.1.1.8'!$G$9:$G$13</c:f>
              <c:numCache>
                <c:formatCode>#,##0</c:formatCode>
                <c:ptCount val="5"/>
                <c:pt idx="0">
                  <c:v>91532</c:v>
                </c:pt>
                <c:pt idx="1">
                  <c:v>12773</c:v>
                </c:pt>
                <c:pt idx="2">
                  <c:v>63604</c:v>
                </c:pt>
                <c:pt idx="3">
                  <c:v>75777</c:v>
                </c:pt>
                <c:pt idx="4">
                  <c:v>123832</c:v>
                </c:pt>
              </c:numCache>
            </c:numRef>
          </c:val>
        </c:ser>
        <c:ser>
          <c:idx val="1"/>
          <c:order val="1"/>
          <c:tx>
            <c:strRef>
              <c:f>'C 1.1.18 G.1.1.8'!$H$5</c:f>
              <c:strCache>
                <c:ptCount val="1"/>
                <c:pt idx="0">
                  <c:v>Privado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'C 1.1.18 G.1.1.8'!$B$9:$B$13</c:f>
              <c:strCache>
                <c:ptCount val="5"/>
                <c:pt idx="0">
                  <c:v>Ciencias Aplicadas</c:v>
                </c:pt>
                <c:pt idx="1">
                  <c:v>Ciencias Básicas</c:v>
                </c:pt>
                <c:pt idx="2">
                  <c:v>Ciencias de la Salud</c:v>
                </c:pt>
                <c:pt idx="3">
                  <c:v>Ciencias Humanas</c:v>
                </c:pt>
                <c:pt idx="4">
                  <c:v>Ciencias Sociales</c:v>
                </c:pt>
              </c:strCache>
            </c:strRef>
          </c:cat>
          <c:val>
            <c:numRef>
              <c:f>'C 1.1.18 G.1.1.8'!$H$9:$H$13</c:f>
              <c:numCache>
                <c:formatCode>#,##0</c:formatCode>
                <c:ptCount val="5"/>
                <c:pt idx="0">
                  <c:v>16886</c:v>
                </c:pt>
                <c:pt idx="1">
                  <c:v>802</c:v>
                </c:pt>
                <c:pt idx="2">
                  <c:v>16185</c:v>
                </c:pt>
                <c:pt idx="3">
                  <c:v>18422</c:v>
                </c:pt>
                <c:pt idx="4">
                  <c:v>63960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828224"/>
        <c:axId val="155829760"/>
      </c:barChart>
      <c:catAx>
        <c:axId val="15582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5582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5829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55828224"/>
        <c:crosses val="autoZero"/>
        <c:crossBetween val="between"/>
      </c:valAx>
      <c:spPr>
        <a:ln>
          <a:solidFill>
            <a:srgbClr val="000000"/>
          </a:solidFill>
        </a:ln>
      </c:spPr>
    </c:plotArea>
    <c:legend>
      <c:legendPos val="b"/>
      <c:layout>
        <c:manualLayout>
          <c:xMode val="edge"/>
          <c:yMode val="edge"/>
          <c:x val="0.42084505061867267"/>
          <c:y val="0.91591387063879748"/>
          <c:w val="0.24236430081656879"/>
          <c:h val="6.48562338067894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000000000001432" r="0.75000000000001432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9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/Relationships>
</file>

<file path=xl/drawings/_rels/drawing2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18542</xdr:colOff>
      <xdr:row>0</xdr:row>
      <xdr:rowOff>0</xdr:rowOff>
    </xdr:from>
    <xdr:to>
      <xdr:col>4</xdr:col>
      <xdr:colOff>334345</xdr:colOff>
      <xdr:row>15</xdr:row>
      <xdr:rowOff>95250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542" y="0"/>
          <a:ext cx="3363803" cy="252412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327660</xdr:colOff>
      <xdr:row>2</xdr:row>
      <xdr:rowOff>154305</xdr:rowOff>
    </xdr:from>
    <xdr:to>
      <xdr:col>9</xdr:col>
      <xdr:colOff>352425</xdr:colOff>
      <xdr:row>17</xdr:row>
      <xdr:rowOff>144780</xdr:rowOff>
    </xdr:to>
    <xdr:graphicFrame macro="">
      <xdr:nvGraphicFramePr>
        <xdr:cNvPr id="786869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</xdr:colOff>
      <xdr:row>2</xdr:row>
      <xdr:rowOff>184785</xdr:rowOff>
    </xdr:from>
    <xdr:to>
      <xdr:col>3</xdr:col>
      <xdr:colOff>1042035</xdr:colOff>
      <xdr:row>17</xdr:row>
      <xdr:rowOff>24765</xdr:rowOff>
    </xdr:to>
    <xdr:graphicFrame macro="">
      <xdr:nvGraphicFramePr>
        <xdr:cNvPr id="78686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34290</xdr:colOff>
      <xdr:row>21</xdr:row>
      <xdr:rowOff>123825</xdr:rowOff>
    </xdr:from>
    <xdr:to>
      <xdr:col>3</xdr:col>
      <xdr:colOff>967740</xdr:colOff>
      <xdr:row>37</xdr:row>
      <xdr:rowOff>57150</xdr:rowOff>
    </xdr:to>
    <xdr:graphicFrame macro="">
      <xdr:nvGraphicFramePr>
        <xdr:cNvPr id="78686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80010</xdr:rowOff>
    </xdr:from>
    <xdr:to>
      <xdr:col>7</xdr:col>
      <xdr:colOff>200025</xdr:colOff>
      <xdr:row>25</xdr:row>
      <xdr:rowOff>127635</xdr:rowOff>
    </xdr:to>
    <xdr:graphicFrame macro="">
      <xdr:nvGraphicFramePr>
        <xdr:cNvPr id="17249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104775</xdr:rowOff>
    </xdr:from>
    <xdr:to>
      <xdr:col>8</xdr:col>
      <xdr:colOff>361950</xdr:colOff>
      <xdr:row>51</xdr:row>
      <xdr:rowOff>9525</xdr:rowOff>
    </xdr:to>
    <xdr:graphicFrame macro="">
      <xdr:nvGraphicFramePr>
        <xdr:cNvPr id="17250" name="1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13</xdr:col>
      <xdr:colOff>66675</xdr:colOff>
      <xdr:row>75</xdr:row>
      <xdr:rowOff>457200</xdr:rowOff>
    </xdr:to>
    <xdr:graphicFrame macro="">
      <xdr:nvGraphicFramePr>
        <xdr:cNvPr id="19889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47</xdr:row>
      <xdr:rowOff>0</xdr:rowOff>
    </xdr:from>
    <xdr:to>
      <xdr:col>14</xdr:col>
      <xdr:colOff>66675</xdr:colOff>
      <xdr:row>75</xdr:row>
      <xdr:rowOff>457200</xdr:rowOff>
    </xdr:to>
    <xdr:graphicFrame macro="">
      <xdr:nvGraphicFramePr>
        <xdr:cNvPr id="2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3</xdr:row>
      <xdr:rowOff>127000</xdr:rowOff>
    </xdr:from>
    <xdr:to>
      <xdr:col>6</xdr:col>
      <xdr:colOff>314325</xdr:colOff>
      <xdr:row>22</xdr:row>
      <xdr:rowOff>46991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514349</xdr:colOff>
      <xdr:row>17</xdr:row>
      <xdr:rowOff>66675</xdr:rowOff>
    </xdr:from>
    <xdr:to>
      <xdr:col>11</xdr:col>
      <xdr:colOff>600074</xdr:colOff>
      <xdr:row>32</xdr:row>
      <xdr:rowOff>19050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296122</xdr:colOff>
      <xdr:row>2</xdr:row>
      <xdr:rowOff>226483</xdr:rowOff>
    </xdr:from>
    <xdr:to>
      <xdr:col>16</xdr:col>
      <xdr:colOff>400897</xdr:colOff>
      <xdr:row>21</xdr:row>
      <xdr:rowOff>35983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0.24706</cdr:x>
      <cdr:y>0.0828</cdr:y>
    </cdr:from>
    <cdr:to>
      <cdr:x>0.77837</cdr:x>
      <cdr:y>0.25244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327231" y="181200"/>
          <a:ext cx="2854244" cy="37124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 baseline="0">
              <a:latin typeface="Arial" pitchFamily="34" charset="0"/>
              <a:cs typeface="Arial" pitchFamily="34" charset="0"/>
            </a:rPr>
            <a:t>Nuevos Inscriptos</a:t>
          </a:r>
          <a:r>
            <a:rPr lang="es-ES" sz="1200" b="1" baseline="0"/>
            <a:t> </a:t>
          </a:r>
          <a:endParaRPr lang="es-ES" sz="1200" b="1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313268</xdr:colOff>
      <xdr:row>43</xdr:row>
      <xdr:rowOff>76201</xdr:rowOff>
    </xdr:from>
    <xdr:to>
      <xdr:col>14</xdr:col>
      <xdr:colOff>0</xdr:colOff>
      <xdr:row>71</xdr:row>
      <xdr:rowOff>135467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313268</xdr:colOff>
      <xdr:row>43</xdr:row>
      <xdr:rowOff>76201</xdr:rowOff>
    </xdr:from>
    <xdr:to>
      <xdr:col>14</xdr:col>
      <xdr:colOff>1684868</xdr:colOff>
      <xdr:row>71</xdr:row>
      <xdr:rowOff>135467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68790</xdr:colOff>
      <xdr:row>3</xdr:row>
      <xdr:rowOff>119064</xdr:rowOff>
    </xdr:from>
    <xdr:to>
      <xdr:col>6</xdr:col>
      <xdr:colOff>571500</xdr:colOff>
      <xdr:row>23</xdr:row>
      <xdr:rowOff>83344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141288</xdr:colOff>
      <xdr:row>15</xdr:row>
      <xdr:rowOff>153988</xdr:rowOff>
    </xdr:from>
    <xdr:to>
      <xdr:col>12</xdr:col>
      <xdr:colOff>141288</xdr:colOff>
      <xdr:row>34</xdr:row>
      <xdr:rowOff>71438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545041</xdr:colOff>
      <xdr:row>2</xdr:row>
      <xdr:rowOff>166688</xdr:rowOff>
    </xdr:from>
    <xdr:to>
      <xdr:col>17</xdr:col>
      <xdr:colOff>309563</xdr:colOff>
      <xdr:row>21</xdr:row>
      <xdr:rowOff>154781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495299</xdr:colOff>
      <xdr:row>38</xdr:row>
      <xdr:rowOff>11906</xdr:rowOff>
    </xdr:from>
    <xdr:to>
      <xdr:col>7</xdr:col>
      <xdr:colOff>297656</xdr:colOff>
      <xdr:row>57</xdr:row>
      <xdr:rowOff>-1</xdr:rowOff>
    </xdr:to>
    <xdr:graphicFrame macro="">
      <xdr:nvGraphicFramePr>
        <xdr:cNvPr id="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458894</xdr:colOff>
      <xdr:row>51</xdr:row>
      <xdr:rowOff>84668</xdr:rowOff>
    </xdr:from>
    <xdr:to>
      <xdr:col>11</xdr:col>
      <xdr:colOff>449369</xdr:colOff>
      <xdr:row>69</xdr:row>
      <xdr:rowOff>160868</xdr:rowOff>
    </xdr:to>
    <xdr:graphicFrame macro="">
      <xdr:nvGraphicFramePr>
        <xdr:cNvPr id="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37</xdr:row>
      <xdr:rowOff>47625</xdr:rowOff>
    </xdr:from>
    <xdr:to>
      <xdr:col>16</xdr:col>
      <xdr:colOff>214313</xdr:colOff>
      <xdr:row>56</xdr:row>
      <xdr:rowOff>81915</xdr:rowOff>
    </xdr:to>
    <xdr:graphicFrame macro="">
      <xdr:nvGraphicFramePr>
        <xdr:cNvPr id="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0.24706</cdr:x>
      <cdr:y>0.0828</cdr:y>
    </cdr:from>
    <cdr:to>
      <cdr:x>0.76471</cdr:x>
      <cdr:y>0.15605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00150" y="247650"/>
          <a:ext cx="2514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 baseline="0">
              <a:latin typeface="Arial" pitchFamily="34" charset="0"/>
              <a:cs typeface="Arial" pitchFamily="34" charset="0"/>
            </a:rPr>
            <a:t>Nuevos Inscriptos</a:t>
          </a:r>
          <a:r>
            <a:rPr lang="es-ES" sz="1200" b="1" baseline="0"/>
            <a:t> </a:t>
          </a:r>
          <a:endParaRPr lang="es-ES" sz="1200" b="1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19049</xdr:colOff>
      <xdr:row>3</xdr:row>
      <xdr:rowOff>133351</xdr:rowOff>
    </xdr:from>
    <xdr:to>
      <xdr:col>16</xdr:col>
      <xdr:colOff>466725</xdr:colOff>
      <xdr:row>22</xdr:row>
      <xdr:rowOff>161926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0.24706</cdr:x>
      <cdr:y>0.0828</cdr:y>
    </cdr:from>
    <cdr:to>
      <cdr:x>0.76471</cdr:x>
      <cdr:y>0.15605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00150" y="247650"/>
          <a:ext cx="2514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 baseline="0">
              <a:latin typeface="Arial" pitchFamily="34" charset="0"/>
              <a:cs typeface="Arial" pitchFamily="34" charset="0"/>
            </a:rPr>
            <a:t>Nuevos Inscriptos</a:t>
          </a:r>
          <a:r>
            <a:rPr lang="es-ES" sz="1200" b="1" baseline="0"/>
            <a:t> </a:t>
          </a:r>
          <a:endParaRPr lang="es-ES" sz="1200" b="1"/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2</xdr:row>
      <xdr:rowOff>133350</xdr:rowOff>
    </xdr:from>
    <xdr:to>
      <xdr:col>6</xdr:col>
      <xdr:colOff>342900</xdr:colOff>
      <xdr:row>21</xdr:row>
      <xdr:rowOff>47625</xdr:rowOff>
    </xdr:to>
    <xdr:graphicFrame macro="">
      <xdr:nvGraphicFramePr>
        <xdr:cNvPr id="7393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142875</xdr:colOff>
      <xdr:row>17</xdr:row>
      <xdr:rowOff>38100</xdr:rowOff>
    </xdr:from>
    <xdr:to>
      <xdr:col>11</xdr:col>
      <xdr:colOff>133350</xdr:colOff>
      <xdr:row>35</xdr:row>
      <xdr:rowOff>114300</xdr:rowOff>
    </xdr:to>
    <xdr:graphicFrame macro="">
      <xdr:nvGraphicFramePr>
        <xdr:cNvPr id="73932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447675</xdr:colOff>
      <xdr:row>2</xdr:row>
      <xdr:rowOff>142875</xdr:rowOff>
    </xdr:from>
    <xdr:to>
      <xdr:col>15</xdr:col>
      <xdr:colOff>552450</xdr:colOff>
      <xdr:row>21</xdr:row>
      <xdr:rowOff>57150</xdr:rowOff>
    </xdr:to>
    <xdr:graphicFrame macro="">
      <xdr:nvGraphicFramePr>
        <xdr:cNvPr id="73932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0.24706</cdr:x>
      <cdr:y>0.0828</cdr:y>
    </cdr:from>
    <cdr:to>
      <cdr:x>0.76471</cdr:x>
      <cdr:y>0.15605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00150" y="247650"/>
          <a:ext cx="2514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Estudiantes</a:t>
          </a:r>
          <a:r>
            <a:rPr lang="es-ES" sz="1200" b="1" baseline="0"/>
            <a:t> </a:t>
          </a:r>
          <a:endParaRPr lang="es-ES" sz="1200" b="1"/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0.24706</cdr:x>
      <cdr:y>0.0828</cdr:y>
    </cdr:from>
    <cdr:to>
      <cdr:x>0.76471</cdr:x>
      <cdr:y>0.15605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00150" y="247650"/>
          <a:ext cx="2514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 baseline="0">
              <a:latin typeface="Arial" pitchFamily="34" charset="0"/>
              <a:cs typeface="Arial" pitchFamily="34" charset="0"/>
            </a:rPr>
            <a:t>Nuevos Inscriptos</a:t>
          </a:r>
          <a:r>
            <a:rPr lang="es-ES" sz="1200" b="1" baseline="0"/>
            <a:t> </a:t>
          </a:r>
          <a:endParaRPr lang="es-ES" sz="1200" b="1"/>
        </a:p>
      </cdr:txBody>
    </cdr:sp>
  </cdr:relSizeAnchor>
</c:userShapes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0.24706</cdr:x>
      <cdr:y>0.0828</cdr:y>
    </cdr:from>
    <cdr:to>
      <cdr:x>0.76471</cdr:x>
      <cdr:y>0.15605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1200150" y="247650"/>
          <a:ext cx="2514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ES" sz="1200" b="1">
              <a:latin typeface="Arial" pitchFamily="34" charset="0"/>
              <a:cs typeface="Arial" pitchFamily="34" charset="0"/>
            </a:rPr>
            <a:t>Egresados</a:t>
          </a:r>
          <a:endParaRPr lang="es-ES" sz="1200" b="1"/>
        </a:p>
      </cdr:txBody>
    </cdr:sp>
  </cdr:relSizeAnchor>
</c:userShapes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2</xdr:row>
      <xdr:rowOff>85725</xdr:rowOff>
    </xdr:from>
    <xdr:to>
      <xdr:col>6</xdr:col>
      <xdr:colOff>666750</xdr:colOff>
      <xdr:row>20</xdr:row>
      <xdr:rowOff>66675</xdr:rowOff>
    </xdr:to>
    <xdr:graphicFrame macro="">
      <xdr:nvGraphicFramePr>
        <xdr:cNvPr id="742395" name="8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219075</xdr:colOff>
      <xdr:row>22</xdr:row>
      <xdr:rowOff>95250</xdr:rowOff>
    </xdr:from>
    <xdr:to>
      <xdr:col>6</xdr:col>
      <xdr:colOff>666750</xdr:colOff>
      <xdr:row>40</xdr:row>
      <xdr:rowOff>76200</xdr:rowOff>
    </xdr:to>
    <xdr:graphicFrame macro="">
      <xdr:nvGraphicFramePr>
        <xdr:cNvPr id="742396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285750</xdr:colOff>
      <xdr:row>43</xdr:row>
      <xdr:rowOff>133350</xdr:rowOff>
    </xdr:from>
    <xdr:to>
      <xdr:col>6</xdr:col>
      <xdr:colOff>733425</xdr:colOff>
      <xdr:row>61</xdr:row>
      <xdr:rowOff>114300</xdr:rowOff>
    </xdr:to>
    <xdr:graphicFrame macro="">
      <xdr:nvGraphicFramePr>
        <xdr:cNvPr id="742397" name="10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</xdr:row>
      <xdr:rowOff>76200</xdr:rowOff>
    </xdr:from>
    <xdr:to>
      <xdr:col>9</xdr:col>
      <xdr:colOff>542925</xdr:colOff>
      <xdr:row>23</xdr:row>
      <xdr:rowOff>123825</xdr:rowOff>
    </xdr:to>
    <xdr:graphicFrame macro="">
      <xdr:nvGraphicFramePr>
        <xdr:cNvPr id="74486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2</xdr:row>
      <xdr:rowOff>152400</xdr:rowOff>
    </xdr:from>
    <xdr:to>
      <xdr:col>9</xdr:col>
      <xdr:colOff>133350</xdr:colOff>
      <xdr:row>24</xdr:row>
      <xdr:rowOff>38100</xdr:rowOff>
    </xdr:to>
    <xdr:graphicFrame macro="">
      <xdr:nvGraphicFramePr>
        <xdr:cNvPr id="614712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47625</xdr:rowOff>
    </xdr:from>
    <xdr:to>
      <xdr:col>9</xdr:col>
      <xdr:colOff>552450</xdr:colOff>
      <xdr:row>24</xdr:row>
      <xdr:rowOff>9525</xdr:rowOff>
    </xdr:to>
    <xdr:graphicFrame macro="">
      <xdr:nvGraphicFramePr>
        <xdr:cNvPr id="74691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0.48005</cdr:x>
      <cdr:y>0.41099</cdr:y>
    </cdr:from>
    <cdr:to>
      <cdr:x>0.49951</cdr:x>
      <cdr:y>0.46792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64889" y="1486125"/>
          <a:ext cx="127733" cy="2043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ES" sz="875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9844864" name="Text Box 1"/>
        <xdr:cNvSpPr txBox="1">
          <a:spLocks noChangeArrowheads="1"/>
        </xdr:cNvSpPr>
      </xdr:nvSpPr>
      <xdr:spPr bwMode="auto">
        <a:xfrm>
          <a:off x="2943225" y="1619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2</xdr:row>
      <xdr:rowOff>0</xdr:rowOff>
    </xdr:from>
    <xdr:to>
      <xdr:col>2</xdr:col>
      <xdr:colOff>285750</xdr:colOff>
      <xdr:row>3</xdr:row>
      <xdr:rowOff>57150</xdr:rowOff>
    </xdr:to>
    <xdr:sp macro="" textlink="">
      <xdr:nvSpPr>
        <xdr:cNvPr id="9844865" name="Text Box 2"/>
        <xdr:cNvSpPr txBox="1">
          <a:spLocks noChangeArrowheads="1"/>
        </xdr:cNvSpPr>
      </xdr:nvSpPr>
      <xdr:spPr bwMode="auto">
        <a:xfrm>
          <a:off x="3152775" y="1619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9844866" name="Text Box 3"/>
        <xdr:cNvSpPr txBox="1">
          <a:spLocks noChangeArrowheads="1"/>
        </xdr:cNvSpPr>
      </xdr:nvSpPr>
      <xdr:spPr bwMode="auto">
        <a:xfrm>
          <a:off x="2943225" y="1619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21</xdr:row>
      <xdr:rowOff>66675</xdr:rowOff>
    </xdr:to>
    <xdr:sp macro="" textlink="">
      <xdr:nvSpPr>
        <xdr:cNvPr id="9844867" name="Text Box 4"/>
        <xdr:cNvSpPr txBox="1">
          <a:spLocks noChangeArrowheads="1"/>
        </xdr:cNvSpPr>
      </xdr:nvSpPr>
      <xdr:spPr bwMode="auto">
        <a:xfrm>
          <a:off x="2943225" y="27813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21</xdr:row>
      <xdr:rowOff>66675</xdr:rowOff>
    </xdr:to>
    <xdr:sp macro="" textlink="">
      <xdr:nvSpPr>
        <xdr:cNvPr id="9844868" name="Text Box 5"/>
        <xdr:cNvSpPr txBox="1">
          <a:spLocks noChangeArrowheads="1"/>
        </xdr:cNvSpPr>
      </xdr:nvSpPr>
      <xdr:spPr bwMode="auto">
        <a:xfrm>
          <a:off x="3152775" y="27813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21</xdr:row>
      <xdr:rowOff>66675</xdr:rowOff>
    </xdr:to>
    <xdr:sp macro="" textlink="">
      <xdr:nvSpPr>
        <xdr:cNvPr id="9844869" name="Text Box 6"/>
        <xdr:cNvSpPr txBox="1">
          <a:spLocks noChangeArrowheads="1"/>
        </xdr:cNvSpPr>
      </xdr:nvSpPr>
      <xdr:spPr bwMode="auto">
        <a:xfrm>
          <a:off x="2943225" y="27813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9844870" name="Text Box 1"/>
        <xdr:cNvSpPr txBox="1">
          <a:spLocks noChangeArrowheads="1"/>
        </xdr:cNvSpPr>
      </xdr:nvSpPr>
      <xdr:spPr bwMode="auto">
        <a:xfrm>
          <a:off x="2943225" y="1619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2</xdr:row>
      <xdr:rowOff>0</xdr:rowOff>
    </xdr:from>
    <xdr:to>
      <xdr:col>2</xdr:col>
      <xdr:colOff>285750</xdr:colOff>
      <xdr:row>3</xdr:row>
      <xdr:rowOff>57150</xdr:rowOff>
    </xdr:to>
    <xdr:sp macro="" textlink="">
      <xdr:nvSpPr>
        <xdr:cNvPr id="9844871" name="Text Box 2"/>
        <xdr:cNvSpPr txBox="1">
          <a:spLocks noChangeArrowheads="1"/>
        </xdr:cNvSpPr>
      </xdr:nvSpPr>
      <xdr:spPr bwMode="auto">
        <a:xfrm>
          <a:off x="3152775" y="1619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9844872" name="Text Box 3"/>
        <xdr:cNvSpPr txBox="1">
          <a:spLocks noChangeArrowheads="1"/>
        </xdr:cNvSpPr>
      </xdr:nvSpPr>
      <xdr:spPr bwMode="auto">
        <a:xfrm>
          <a:off x="2943225" y="161925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21</xdr:row>
      <xdr:rowOff>66675</xdr:rowOff>
    </xdr:to>
    <xdr:sp macro="" textlink="">
      <xdr:nvSpPr>
        <xdr:cNvPr id="9844873" name="Text Box 4"/>
        <xdr:cNvSpPr txBox="1">
          <a:spLocks noChangeArrowheads="1"/>
        </xdr:cNvSpPr>
      </xdr:nvSpPr>
      <xdr:spPr bwMode="auto">
        <a:xfrm>
          <a:off x="2943225" y="27813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21</xdr:row>
      <xdr:rowOff>66675</xdr:rowOff>
    </xdr:to>
    <xdr:sp macro="" textlink="">
      <xdr:nvSpPr>
        <xdr:cNvPr id="9844874" name="Text Box 5"/>
        <xdr:cNvSpPr txBox="1">
          <a:spLocks noChangeArrowheads="1"/>
        </xdr:cNvSpPr>
      </xdr:nvSpPr>
      <xdr:spPr bwMode="auto">
        <a:xfrm>
          <a:off x="3152775" y="27813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21</xdr:row>
      <xdr:rowOff>66675</xdr:rowOff>
    </xdr:to>
    <xdr:sp macro="" textlink="">
      <xdr:nvSpPr>
        <xdr:cNvPr id="9844875" name="Text Box 6"/>
        <xdr:cNvSpPr txBox="1">
          <a:spLocks noChangeArrowheads="1"/>
        </xdr:cNvSpPr>
      </xdr:nvSpPr>
      <xdr:spPr bwMode="auto">
        <a:xfrm>
          <a:off x="2943225" y="27813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21</xdr:row>
      <xdr:rowOff>66675</xdr:rowOff>
    </xdr:to>
    <xdr:sp macro="" textlink="">
      <xdr:nvSpPr>
        <xdr:cNvPr id="9844876" name="Text Box 1"/>
        <xdr:cNvSpPr txBox="1">
          <a:spLocks noChangeArrowheads="1"/>
        </xdr:cNvSpPr>
      </xdr:nvSpPr>
      <xdr:spPr bwMode="auto">
        <a:xfrm>
          <a:off x="2943225" y="27813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21</xdr:row>
      <xdr:rowOff>66675</xdr:rowOff>
    </xdr:to>
    <xdr:sp macro="" textlink="">
      <xdr:nvSpPr>
        <xdr:cNvPr id="9844877" name="Text Box 2"/>
        <xdr:cNvSpPr txBox="1">
          <a:spLocks noChangeArrowheads="1"/>
        </xdr:cNvSpPr>
      </xdr:nvSpPr>
      <xdr:spPr bwMode="auto">
        <a:xfrm>
          <a:off x="3152775" y="27813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21</xdr:row>
      <xdr:rowOff>66675</xdr:rowOff>
    </xdr:to>
    <xdr:sp macro="" textlink="">
      <xdr:nvSpPr>
        <xdr:cNvPr id="9844878" name="Text Box 3"/>
        <xdr:cNvSpPr txBox="1">
          <a:spLocks noChangeArrowheads="1"/>
        </xdr:cNvSpPr>
      </xdr:nvSpPr>
      <xdr:spPr bwMode="auto">
        <a:xfrm>
          <a:off x="2943225" y="2781300"/>
          <a:ext cx="76200" cy="390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38100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2943225" y="190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47625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2943225" y="1905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2</xdr:row>
      <xdr:rowOff>0</xdr:rowOff>
    </xdr:from>
    <xdr:to>
      <xdr:col>2</xdr:col>
      <xdr:colOff>285750</xdr:colOff>
      <xdr:row>3</xdr:row>
      <xdr:rowOff>47625</xdr:rowOff>
    </xdr:to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3152775" y="1905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47625</xdr:rowOff>
    </xdr:to>
    <xdr:sp macro="" textlink="">
      <xdr:nvSpPr>
        <xdr:cNvPr id="20" name="Text Box 3"/>
        <xdr:cNvSpPr txBox="1">
          <a:spLocks noChangeArrowheads="1"/>
        </xdr:cNvSpPr>
      </xdr:nvSpPr>
      <xdr:spPr bwMode="auto">
        <a:xfrm>
          <a:off x="2943225" y="1905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158115</xdr:rowOff>
    </xdr:to>
    <xdr:sp macro="" textlink="">
      <xdr:nvSpPr>
        <xdr:cNvPr id="21" name="Text Box 4"/>
        <xdr:cNvSpPr txBox="1">
          <a:spLocks noChangeArrowheads="1"/>
        </xdr:cNvSpPr>
      </xdr:nvSpPr>
      <xdr:spPr bwMode="auto">
        <a:xfrm>
          <a:off x="2943225" y="3419475"/>
          <a:ext cx="76200" cy="224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19</xdr:row>
      <xdr:rowOff>158115</xdr:rowOff>
    </xdr:to>
    <xdr:sp macro="" textlink="">
      <xdr:nvSpPr>
        <xdr:cNvPr id="22" name="Text Box 5"/>
        <xdr:cNvSpPr txBox="1">
          <a:spLocks noChangeArrowheads="1"/>
        </xdr:cNvSpPr>
      </xdr:nvSpPr>
      <xdr:spPr bwMode="auto">
        <a:xfrm>
          <a:off x="3152775" y="3419475"/>
          <a:ext cx="76200" cy="224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158115</xdr:rowOff>
    </xdr:to>
    <xdr:sp macro="" textlink="">
      <xdr:nvSpPr>
        <xdr:cNvPr id="23" name="Text Box 6"/>
        <xdr:cNvSpPr txBox="1">
          <a:spLocks noChangeArrowheads="1"/>
        </xdr:cNvSpPr>
      </xdr:nvSpPr>
      <xdr:spPr bwMode="auto">
        <a:xfrm>
          <a:off x="2943225" y="3419475"/>
          <a:ext cx="76200" cy="224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47625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2943225" y="1905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2</xdr:row>
      <xdr:rowOff>0</xdr:rowOff>
    </xdr:from>
    <xdr:to>
      <xdr:col>2</xdr:col>
      <xdr:colOff>285750</xdr:colOff>
      <xdr:row>3</xdr:row>
      <xdr:rowOff>47625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3152775" y="1905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47625</xdr:rowOff>
    </xdr:to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2943225" y="1905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158115</xdr:rowOff>
    </xdr:to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2943225" y="3419475"/>
          <a:ext cx="76200" cy="224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19</xdr:row>
      <xdr:rowOff>158115</xdr:rowOff>
    </xdr:to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3152775" y="3419475"/>
          <a:ext cx="76200" cy="224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158115</xdr:rowOff>
    </xdr:to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2943225" y="3419475"/>
          <a:ext cx="76200" cy="224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158115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943225" y="3419475"/>
          <a:ext cx="76200" cy="224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19</xdr:row>
      <xdr:rowOff>158115</xdr:rowOff>
    </xdr:to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3152775" y="3419475"/>
          <a:ext cx="76200" cy="224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158115</xdr:rowOff>
    </xdr:to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2943225" y="3419475"/>
          <a:ext cx="76200" cy="2247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47625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2943225" y="1905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943225" y="1905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2</xdr:row>
      <xdr:rowOff>0</xdr:rowOff>
    </xdr:from>
    <xdr:to>
      <xdr:col>2</xdr:col>
      <xdr:colOff>285750</xdr:colOff>
      <xdr:row>3</xdr:row>
      <xdr:rowOff>57150</xdr:rowOff>
    </xdr:to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3152775" y="1905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36" name="Text Box 3"/>
        <xdr:cNvSpPr txBox="1">
          <a:spLocks noChangeArrowheads="1"/>
        </xdr:cNvSpPr>
      </xdr:nvSpPr>
      <xdr:spPr bwMode="auto">
        <a:xfrm>
          <a:off x="2943225" y="1905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228600</xdr:rowOff>
    </xdr:to>
    <xdr:sp macro="" textlink="">
      <xdr:nvSpPr>
        <xdr:cNvPr id="37" name="Text Box 4"/>
        <xdr:cNvSpPr txBox="1">
          <a:spLocks noChangeArrowheads="1"/>
        </xdr:cNvSpPr>
      </xdr:nvSpPr>
      <xdr:spPr bwMode="auto">
        <a:xfrm>
          <a:off x="2943225" y="34194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19</xdr:row>
      <xdr:rowOff>228600</xdr:rowOff>
    </xdr:to>
    <xdr:sp macro="" textlink="">
      <xdr:nvSpPr>
        <xdr:cNvPr id="38" name="Text Box 5"/>
        <xdr:cNvSpPr txBox="1">
          <a:spLocks noChangeArrowheads="1"/>
        </xdr:cNvSpPr>
      </xdr:nvSpPr>
      <xdr:spPr bwMode="auto">
        <a:xfrm>
          <a:off x="3152775" y="34194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228600</xdr:rowOff>
    </xdr:to>
    <xdr:sp macro="" textlink="">
      <xdr:nvSpPr>
        <xdr:cNvPr id="39" name="Text Box 6"/>
        <xdr:cNvSpPr txBox="1">
          <a:spLocks noChangeArrowheads="1"/>
        </xdr:cNvSpPr>
      </xdr:nvSpPr>
      <xdr:spPr bwMode="auto">
        <a:xfrm>
          <a:off x="2943225" y="34194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2943225" y="1905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2</xdr:row>
      <xdr:rowOff>0</xdr:rowOff>
    </xdr:from>
    <xdr:to>
      <xdr:col>2</xdr:col>
      <xdr:colOff>285750</xdr:colOff>
      <xdr:row>3</xdr:row>
      <xdr:rowOff>57150</xdr:rowOff>
    </xdr:to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3152775" y="1905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42" name="Text Box 3"/>
        <xdr:cNvSpPr txBox="1">
          <a:spLocks noChangeArrowheads="1"/>
        </xdr:cNvSpPr>
      </xdr:nvSpPr>
      <xdr:spPr bwMode="auto">
        <a:xfrm>
          <a:off x="2943225" y="19050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228600</xdr:rowOff>
    </xdr:to>
    <xdr:sp macro="" textlink="">
      <xdr:nvSpPr>
        <xdr:cNvPr id="43" name="Text Box 4"/>
        <xdr:cNvSpPr txBox="1">
          <a:spLocks noChangeArrowheads="1"/>
        </xdr:cNvSpPr>
      </xdr:nvSpPr>
      <xdr:spPr bwMode="auto">
        <a:xfrm>
          <a:off x="2943225" y="34194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19</xdr:row>
      <xdr:rowOff>228600</xdr:rowOff>
    </xdr:to>
    <xdr:sp macro="" textlink="">
      <xdr:nvSpPr>
        <xdr:cNvPr id="44" name="Text Box 5"/>
        <xdr:cNvSpPr txBox="1">
          <a:spLocks noChangeArrowheads="1"/>
        </xdr:cNvSpPr>
      </xdr:nvSpPr>
      <xdr:spPr bwMode="auto">
        <a:xfrm>
          <a:off x="3152775" y="34194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228600</xdr:rowOff>
    </xdr:to>
    <xdr:sp macro="" textlink="">
      <xdr:nvSpPr>
        <xdr:cNvPr id="45" name="Text Box 6"/>
        <xdr:cNvSpPr txBox="1">
          <a:spLocks noChangeArrowheads="1"/>
        </xdr:cNvSpPr>
      </xdr:nvSpPr>
      <xdr:spPr bwMode="auto">
        <a:xfrm>
          <a:off x="2943225" y="34194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228600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2943225" y="34194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19</xdr:row>
      <xdr:rowOff>228600</xdr:rowOff>
    </xdr:to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3152775" y="34194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228600</xdr:rowOff>
    </xdr:to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2943225" y="341947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2943225" y="4381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2</xdr:row>
      <xdr:rowOff>0</xdr:rowOff>
    </xdr:from>
    <xdr:to>
      <xdr:col>2</xdr:col>
      <xdr:colOff>285750</xdr:colOff>
      <xdr:row>3</xdr:row>
      <xdr:rowOff>57150</xdr:rowOff>
    </xdr:to>
    <xdr:sp macro="" textlink="">
      <xdr:nvSpPr>
        <xdr:cNvPr id="50" name="Text Box 2"/>
        <xdr:cNvSpPr txBox="1">
          <a:spLocks noChangeArrowheads="1"/>
        </xdr:cNvSpPr>
      </xdr:nvSpPr>
      <xdr:spPr bwMode="auto">
        <a:xfrm>
          <a:off x="3152775" y="4381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51" name="Text Box 3"/>
        <xdr:cNvSpPr txBox="1">
          <a:spLocks noChangeArrowheads="1"/>
        </xdr:cNvSpPr>
      </xdr:nvSpPr>
      <xdr:spPr bwMode="auto">
        <a:xfrm>
          <a:off x="2943225" y="4381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21</xdr:row>
      <xdr:rowOff>66675</xdr:rowOff>
    </xdr:to>
    <xdr:sp macro="" textlink="">
      <xdr:nvSpPr>
        <xdr:cNvPr id="52" name="Text Box 4"/>
        <xdr:cNvSpPr txBox="1">
          <a:spLocks noChangeArrowheads="1"/>
        </xdr:cNvSpPr>
      </xdr:nvSpPr>
      <xdr:spPr bwMode="auto">
        <a:xfrm>
          <a:off x="2943225" y="3667125"/>
          <a:ext cx="762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21</xdr:row>
      <xdr:rowOff>66675</xdr:rowOff>
    </xdr:to>
    <xdr:sp macro="" textlink="">
      <xdr:nvSpPr>
        <xdr:cNvPr id="53" name="Text Box 5"/>
        <xdr:cNvSpPr txBox="1">
          <a:spLocks noChangeArrowheads="1"/>
        </xdr:cNvSpPr>
      </xdr:nvSpPr>
      <xdr:spPr bwMode="auto">
        <a:xfrm>
          <a:off x="3152775" y="3667125"/>
          <a:ext cx="762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21</xdr:row>
      <xdr:rowOff>66675</xdr:rowOff>
    </xdr:to>
    <xdr:sp macro="" textlink="">
      <xdr:nvSpPr>
        <xdr:cNvPr id="54" name="Text Box 6"/>
        <xdr:cNvSpPr txBox="1">
          <a:spLocks noChangeArrowheads="1"/>
        </xdr:cNvSpPr>
      </xdr:nvSpPr>
      <xdr:spPr bwMode="auto">
        <a:xfrm>
          <a:off x="2943225" y="3667125"/>
          <a:ext cx="762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2943225" y="4381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2</xdr:row>
      <xdr:rowOff>0</xdr:rowOff>
    </xdr:from>
    <xdr:to>
      <xdr:col>2</xdr:col>
      <xdr:colOff>285750</xdr:colOff>
      <xdr:row>3</xdr:row>
      <xdr:rowOff>57150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3152775" y="4381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57" name="Text Box 3"/>
        <xdr:cNvSpPr txBox="1">
          <a:spLocks noChangeArrowheads="1"/>
        </xdr:cNvSpPr>
      </xdr:nvSpPr>
      <xdr:spPr bwMode="auto">
        <a:xfrm>
          <a:off x="2943225" y="4381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21</xdr:row>
      <xdr:rowOff>66675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2943225" y="3667125"/>
          <a:ext cx="762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21</xdr:row>
      <xdr:rowOff>66675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3152775" y="3667125"/>
          <a:ext cx="762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21</xdr:row>
      <xdr:rowOff>66675</xdr:rowOff>
    </xdr:to>
    <xdr:sp macro="" textlink="">
      <xdr:nvSpPr>
        <xdr:cNvPr id="60" name="Text Box 6"/>
        <xdr:cNvSpPr txBox="1">
          <a:spLocks noChangeArrowheads="1"/>
        </xdr:cNvSpPr>
      </xdr:nvSpPr>
      <xdr:spPr bwMode="auto">
        <a:xfrm>
          <a:off x="2943225" y="3667125"/>
          <a:ext cx="762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21</xdr:row>
      <xdr:rowOff>66675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2943225" y="3667125"/>
          <a:ext cx="762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21</xdr:row>
      <xdr:rowOff>66675</xdr:rowOff>
    </xdr:to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3152775" y="3667125"/>
          <a:ext cx="762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21</xdr:row>
      <xdr:rowOff>66675</xdr:rowOff>
    </xdr:to>
    <xdr:sp macro="" textlink="">
      <xdr:nvSpPr>
        <xdr:cNvPr id="63" name="Text Box 3"/>
        <xdr:cNvSpPr txBox="1">
          <a:spLocks noChangeArrowheads="1"/>
        </xdr:cNvSpPr>
      </xdr:nvSpPr>
      <xdr:spPr bwMode="auto">
        <a:xfrm>
          <a:off x="2943225" y="3667125"/>
          <a:ext cx="7620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38100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2943225" y="438150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47625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2943225" y="438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2</xdr:row>
      <xdr:rowOff>0</xdr:rowOff>
    </xdr:from>
    <xdr:to>
      <xdr:col>2</xdr:col>
      <xdr:colOff>285750</xdr:colOff>
      <xdr:row>3</xdr:row>
      <xdr:rowOff>47625</xdr:rowOff>
    </xdr:to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3152775" y="438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47625</xdr:rowOff>
    </xdr:to>
    <xdr:sp macro="" textlink="">
      <xdr:nvSpPr>
        <xdr:cNvPr id="67" name="Text Box 3"/>
        <xdr:cNvSpPr txBox="1">
          <a:spLocks noChangeArrowheads="1"/>
        </xdr:cNvSpPr>
      </xdr:nvSpPr>
      <xdr:spPr bwMode="auto">
        <a:xfrm>
          <a:off x="2943225" y="438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158115</xdr:rowOff>
    </xdr:to>
    <xdr:sp macro="" textlink="">
      <xdr:nvSpPr>
        <xdr:cNvPr id="68" name="Text Box 4"/>
        <xdr:cNvSpPr txBox="1">
          <a:spLocks noChangeArrowheads="1"/>
        </xdr:cNvSpPr>
      </xdr:nvSpPr>
      <xdr:spPr bwMode="auto">
        <a:xfrm>
          <a:off x="2943225" y="3667125"/>
          <a:ext cx="76200" cy="1581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19</xdr:row>
      <xdr:rowOff>158115</xdr:rowOff>
    </xdr:to>
    <xdr:sp macro="" textlink="">
      <xdr:nvSpPr>
        <xdr:cNvPr id="69" name="Text Box 5"/>
        <xdr:cNvSpPr txBox="1">
          <a:spLocks noChangeArrowheads="1"/>
        </xdr:cNvSpPr>
      </xdr:nvSpPr>
      <xdr:spPr bwMode="auto">
        <a:xfrm>
          <a:off x="3152775" y="3667125"/>
          <a:ext cx="76200" cy="1581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158115</xdr:rowOff>
    </xdr:to>
    <xdr:sp macro="" textlink="">
      <xdr:nvSpPr>
        <xdr:cNvPr id="70" name="Text Box 6"/>
        <xdr:cNvSpPr txBox="1">
          <a:spLocks noChangeArrowheads="1"/>
        </xdr:cNvSpPr>
      </xdr:nvSpPr>
      <xdr:spPr bwMode="auto">
        <a:xfrm>
          <a:off x="2943225" y="3667125"/>
          <a:ext cx="76200" cy="1581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47625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2943225" y="438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2</xdr:row>
      <xdr:rowOff>0</xdr:rowOff>
    </xdr:from>
    <xdr:to>
      <xdr:col>2</xdr:col>
      <xdr:colOff>285750</xdr:colOff>
      <xdr:row>3</xdr:row>
      <xdr:rowOff>47625</xdr:rowOff>
    </xdr:to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3152775" y="438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47625</xdr:rowOff>
    </xdr:to>
    <xdr:sp macro="" textlink="">
      <xdr:nvSpPr>
        <xdr:cNvPr id="73" name="Text Box 3"/>
        <xdr:cNvSpPr txBox="1">
          <a:spLocks noChangeArrowheads="1"/>
        </xdr:cNvSpPr>
      </xdr:nvSpPr>
      <xdr:spPr bwMode="auto">
        <a:xfrm>
          <a:off x="2943225" y="438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158115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2943225" y="3667125"/>
          <a:ext cx="76200" cy="1581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19</xdr:row>
      <xdr:rowOff>158115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3152775" y="3667125"/>
          <a:ext cx="76200" cy="1581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158115</xdr:rowOff>
    </xdr:to>
    <xdr:sp macro="" textlink="">
      <xdr:nvSpPr>
        <xdr:cNvPr id="76" name="Text Box 6"/>
        <xdr:cNvSpPr txBox="1">
          <a:spLocks noChangeArrowheads="1"/>
        </xdr:cNvSpPr>
      </xdr:nvSpPr>
      <xdr:spPr bwMode="auto">
        <a:xfrm>
          <a:off x="2943225" y="3667125"/>
          <a:ext cx="76200" cy="1581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158115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2943225" y="3667125"/>
          <a:ext cx="76200" cy="1581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19</xdr:row>
      <xdr:rowOff>158115</xdr:rowOff>
    </xdr:to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3152775" y="3667125"/>
          <a:ext cx="76200" cy="1581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158115</xdr:rowOff>
    </xdr:to>
    <xdr:sp macro="" textlink="">
      <xdr:nvSpPr>
        <xdr:cNvPr id="79" name="Text Box 3"/>
        <xdr:cNvSpPr txBox="1">
          <a:spLocks noChangeArrowheads="1"/>
        </xdr:cNvSpPr>
      </xdr:nvSpPr>
      <xdr:spPr bwMode="auto">
        <a:xfrm>
          <a:off x="2943225" y="3667125"/>
          <a:ext cx="76200" cy="1581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47625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2943225" y="43815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2943225" y="4381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2</xdr:row>
      <xdr:rowOff>0</xdr:rowOff>
    </xdr:from>
    <xdr:to>
      <xdr:col>2</xdr:col>
      <xdr:colOff>285750</xdr:colOff>
      <xdr:row>3</xdr:row>
      <xdr:rowOff>57150</xdr:rowOff>
    </xdr:to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3152775" y="4381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83" name="Text Box 3"/>
        <xdr:cNvSpPr txBox="1">
          <a:spLocks noChangeArrowheads="1"/>
        </xdr:cNvSpPr>
      </xdr:nvSpPr>
      <xdr:spPr bwMode="auto">
        <a:xfrm>
          <a:off x="2943225" y="4381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228600</xdr:rowOff>
    </xdr:to>
    <xdr:sp macro="" textlink="">
      <xdr:nvSpPr>
        <xdr:cNvPr id="84" name="Text Box 4"/>
        <xdr:cNvSpPr txBox="1">
          <a:spLocks noChangeArrowheads="1"/>
        </xdr:cNvSpPr>
      </xdr:nvSpPr>
      <xdr:spPr bwMode="auto">
        <a:xfrm>
          <a:off x="2943225" y="36671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19</xdr:row>
      <xdr:rowOff>228600</xdr:rowOff>
    </xdr:to>
    <xdr:sp macro="" textlink="">
      <xdr:nvSpPr>
        <xdr:cNvPr id="85" name="Text Box 5"/>
        <xdr:cNvSpPr txBox="1">
          <a:spLocks noChangeArrowheads="1"/>
        </xdr:cNvSpPr>
      </xdr:nvSpPr>
      <xdr:spPr bwMode="auto">
        <a:xfrm>
          <a:off x="3152775" y="36671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228600</xdr:rowOff>
    </xdr:to>
    <xdr:sp macro="" textlink="">
      <xdr:nvSpPr>
        <xdr:cNvPr id="86" name="Text Box 6"/>
        <xdr:cNvSpPr txBox="1">
          <a:spLocks noChangeArrowheads="1"/>
        </xdr:cNvSpPr>
      </xdr:nvSpPr>
      <xdr:spPr bwMode="auto">
        <a:xfrm>
          <a:off x="2943225" y="36671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2943225" y="4381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2</xdr:row>
      <xdr:rowOff>0</xdr:rowOff>
    </xdr:from>
    <xdr:to>
      <xdr:col>2</xdr:col>
      <xdr:colOff>285750</xdr:colOff>
      <xdr:row>3</xdr:row>
      <xdr:rowOff>57150</xdr:rowOff>
    </xdr:to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3152775" y="4381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</xdr:row>
      <xdr:rowOff>0</xdr:rowOff>
    </xdr:from>
    <xdr:to>
      <xdr:col>2</xdr:col>
      <xdr:colOff>76200</xdr:colOff>
      <xdr:row>3</xdr:row>
      <xdr:rowOff>57150</xdr:rowOff>
    </xdr:to>
    <xdr:sp macro="" textlink="">
      <xdr:nvSpPr>
        <xdr:cNvPr id="89" name="Text Box 3"/>
        <xdr:cNvSpPr txBox="1">
          <a:spLocks noChangeArrowheads="1"/>
        </xdr:cNvSpPr>
      </xdr:nvSpPr>
      <xdr:spPr bwMode="auto">
        <a:xfrm>
          <a:off x="2943225" y="4381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228600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2943225" y="36671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19</xdr:row>
      <xdr:rowOff>228600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3152775" y="36671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228600</xdr:rowOff>
    </xdr:to>
    <xdr:sp macro="" textlink="">
      <xdr:nvSpPr>
        <xdr:cNvPr id="92" name="Text Box 6"/>
        <xdr:cNvSpPr txBox="1">
          <a:spLocks noChangeArrowheads="1"/>
        </xdr:cNvSpPr>
      </xdr:nvSpPr>
      <xdr:spPr bwMode="auto">
        <a:xfrm>
          <a:off x="2943225" y="36671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228600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2943225" y="36671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209550</xdr:colOff>
      <xdr:row>19</xdr:row>
      <xdr:rowOff>0</xdr:rowOff>
    </xdr:from>
    <xdr:to>
      <xdr:col>2</xdr:col>
      <xdr:colOff>285750</xdr:colOff>
      <xdr:row>19</xdr:row>
      <xdr:rowOff>228600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3152775" y="36671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76200</xdr:colOff>
      <xdr:row>19</xdr:row>
      <xdr:rowOff>228600</xdr:rowOff>
    </xdr:to>
    <xdr:sp macro="" textlink="">
      <xdr:nvSpPr>
        <xdr:cNvPr id="95" name="Text Box 3"/>
        <xdr:cNvSpPr txBox="1">
          <a:spLocks noChangeArrowheads="1"/>
        </xdr:cNvSpPr>
      </xdr:nvSpPr>
      <xdr:spPr bwMode="auto">
        <a:xfrm>
          <a:off x="2943225" y="3667125"/>
          <a:ext cx="762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76200</xdr:rowOff>
    </xdr:from>
    <xdr:to>
      <xdr:col>10</xdr:col>
      <xdr:colOff>76200</xdr:colOff>
      <xdr:row>24</xdr:row>
      <xdr:rowOff>142875</xdr:rowOff>
    </xdr:to>
    <xdr:graphicFrame macro="">
      <xdr:nvGraphicFramePr>
        <xdr:cNvPr id="74896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9</xdr:col>
      <xdr:colOff>342900</xdr:colOff>
      <xdr:row>27</xdr:row>
      <xdr:rowOff>85725</xdr:rowOff>
    </xdr:to>
    <xdr:graphicFrame macro="">
      <xdr:nvGraphicFramePr>
        <xdr:cNvPr id="72254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57150</xdr:rowOff>
    </xdr:from>
    <xdr:to>
      <xdr:col>10</xdr:col>
      <xdr:colOff>76200</xdr:colOff>
      <xdr:row>24</xdr:row>
      <xdr:rowOff>123825</xdr:rowOff>
    </xdr:to>
    <xdr:graphicFrame macro="">
      <xdr:nvGraphicFramePr>
        <xdr:cNvPr id="75101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22</xdr:row>
      <xdr:rowOff>0</xdr:rowOff>
    </xdr:from>
    <xdr:to>
      <xdr:col>5</xdr:col>
      <xdr:colOff>628090</xdr:colOff>
      <xdr:row>38</xdr:row>
      <xdr:rowOff>152400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15</xdr:row>
      <xdr:rowOff>133350</xdr:rowOff>
    </xdr:from>
    <xdr:to>
      <xdr:col>9</xdr:col>
      <xdr:colOff>409575</xdr:colOff>
      <xdr:row>32</xdr:row>
      <xdr:rowOff>28575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16</xdr:row>
      <xdr:rowOff>85725</xdr:rowOff>
    </xdr:from>
    <xdr:to>
      <xdr:col>5</xdr:col>
      <xdr:colOff>266700</xdr:colOff>
      <xdr:row>33</xdr:row>
      <xdr:rowOff>76200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18</xdr:row>
      <xdr:rowOff>114300</xdr:rowOff>
    </xdr:from>
    <xdr:to>
      <xdr:col>8</xdr:col>
      <xdr:colOff>298200</xdr:colOff>
      <xdr:row>36</xdr:row>
      <xdr:rowOff>123826</xdr:rowOff>
    </xdr:to>
    <xdr:graphicFrame macro="">
      <xdr:nvGraphicFramePr>
        <xdr:cNvPr id="4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47625</xdr:rowOff>
    </xdr:from>
    <xdr:to>
      <xdr:col>6</xdr:col>
      <xdr:colOff>171450</xdr:colOff>
      <xdr:row>18</xdr:row>
      <xdr:rowOff>28575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21</xdr:row>
      <xdr:rowOff>0</xdr:rowOff>
    </xdr:from>
    <xdr:to>
      <xdr:col>6</xdr:col>
      <xdr:colOff>114300</xdr:colOff>
      <xdr:row>37</xdr:row>
      <xdr:rowOff>152400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57150</xdr:colOff>
      <xdr:row>18</xdr:row>
      <xdr:rowOff>114300</xdr:rowOff>
    </xdr:from>
    <xdr:to>
      <xdr:col>18</xdr:col>
      <xdr:colOff>57150</xdr:colOff>
      <xdr:row>35</xdr:row>
      <xdr:rowOff>104775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9525</xdr:rowOff>
    </xdr:from>
    <xdr:to>
      <xdr:col>15</xdr:col>
      <xdr:colOff>295275</xdr:colOff>
      <xdr:row>38</xdr:row>
      <xdr:rowOff>114300</xdr:rowOff>
    </xdr:to>
    <xdr:graphicFrame macro="">
      <xdr:nvGraphicFramePr>
        <xdr:cNvPr id="350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15</xdr:row>
      <xdr:rowOff>66675</xdr:rowOff>
    </xdr:from>
    <xdr:to>
      <xdr:col>17</xdr:col>
      <xdr:colOff>133350</xdr:colOff>
      <xdr:row>36</xdr:row>
      <xdr:rowOff>0</xdr:rowOff>
    </xdr:to>
    <xdr:graphicFrame macro="">
      <xdr:nvGraphicFramePr>
        <xdr:cNvPr id="555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16</xdr:row>
      <xdr:rowOff>114300</xdr:rowOff>
    </xdr:from>
    <xdr:to>
      <xdr:col>15</xdr:col>
      <xdr:colOff>533400</xdr:colOff>
      <xdr:row>35</xdr:row>
      <xdr:rowOff>76199</xdr:rowOff>
    </xdr:to>
    <xdr:graphicFrame macro="">
      <xdr:nvGraphicFramePr>
        <xdr:cNvPr id="760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21</xdr:row>
      <xdr:rowOff>28575</xdr:rowOff>
    </xdr:from>
    <xdr:to>
      <xdr:col>6</xdr:col>
      <xdr:colOff>266700</xdr:colOff>
      <xdr:row>38</xdr:row>
      <xdr:rowOff>9525</xdr:rowOff>
    </xdr:to>
    <xdr:graphicFrame macro="">
      <xdr:nvGraphicFramePr>
        <xdr:cNvPr id="9649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445770</xdr:colOff>
      <xdr:row>21</xdr:row>
      <xdr:rowOff>131445</xdr:rowOff>
    </xdr:from>
    <xdr:to>
      <xdr:col>12</xdr:col>
      <xdr:colOff>28575</xdr:colOff>
      <xdr:row>32</xdr:row>
      <xdr:rowOff>114300</xdr:rowOff>
    </xdr:to>
    <xdr:sp macro="" textlink="">
      <xdr:nvSpPr>
        <xdr:cNvPr id="3" name="2 CuadroTexto"/>
        <xdr:cNvSpPr txBox="1"/>
      </xdr:nvSpPr>
      <xdr:spPr>
        <a:xfrm>
          <a:off x="5170170" y="3846195"/>
          <a:ext cx="3811905" cy="177355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es-ES" sz="1100"/>
        </a:p>
        <a:p>
          <a:endParaRPr lang="es-ES" sz="1100">
            <a:ln>
              <a:noFill/>
            </a:ln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0.15417</cdr:x>
      <cdr:y>0.75694</cdr:y>
    </cdr:from>
    <cdr:to>
      <cdr:x>0.35625</cdr:x>
      <cdr:y>0.82601</cdr:y>
    </cdr:to>
    <cdr:sp macro="" textlink="">
      <cdr:nvSpPr>
        <cdr:cNvPr id="2" name="10 Llamada rectangular"/>
        <cdr:cNvSpPr/>
      </cdr:nvSpPr>
      <cdr:spPr>
        <a:xfrm xmlns:a="http://schemas.openxmlformats.org/drawingml/2006/main">
          <a:off x="704850" y="2076450"/>
          <a:ext cx="923925" cy="189450"/>
        </a:xfrm>
        <a:prstGeom xmlns:a="http://schemas.openxmlformats.org/drawingml/2006/main" prst="wedgeRectCallout">
          <a:avLst>
            <a:gd name="adj1" fmla="val 36809"/>
            <a:gd name="adj2" fmla="val -103166"/>
          </a:avLst>
        </a:prstGeom>
        <a:gradFill xmlns:a="http://schemas.openxmlformats.org/drawingml/2006/main" rotWithShape="1">
          <a:gsLst>
            <a:gs pos="0">
              <a:sysClr val="windowText" lastClr="000000">
                <a:tint val="50000"/>
                <a:satMod val="300000"/>
              </a:sysClr>
            </a:gs>
            <a:gs pos="35000">
              <a:sysClr val="windowText" lastClr="000000">
                <a:tint val="37000"/>
                <a:satMod val="300000"/>
              </a:sysClr>
            </a:gs>
            <a:gs pos="100000">
              <a:sysClr val="windowText" lastClr="000000">
                <a:tint val="15000"/>
                <a:satMod val="350000"/>
              </a:sysClr>
            </a:gs>
          </a:gsLst>
          <a:lin ang="16200000" scaled="1"/>
        </a:gradFill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>
          <a:outerShdw blurRad="40000" dist="20000" dir="5400000" rotWithShape="0">
            <a:srgbClr val="000000">
              <a:alpha val="38000"/>
            </a:srgbClr>
          </a:outerShdw>
        </a:effectLst>
      </cdr:spPr>
      <cdr:style>
        <a:lnRef xmlns:a="http://schemas.openxmlformats.org/drawingml/2006/main" idx="1">
          <a:schemeClr val="dk1"/>
        </a:lnRef>
        <a:fillRef xmlns:a="http://schemas.openxmlformats.org/drawingml/2006/main" idx="2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 fontAlgn="auto">
            <a:spcBef>
              <a:spcPts val="0"/>
            </a:spcBef>
            <a:spcAft>
              <a:spcPts val="0"/>
            </a:spcAft>
            <a:defRPr/>
          </a:pPr>
          <a:r>
            <a:rPr lang="es-ES" sz="1000" b="1" dirty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Estudiantes</a:t>
          </a:r>
        </a:p>
      </cdr:txBody>
    </cdr:sp>
  </cdr:relSizeAnchor>
  <cdr:relSizeAnchor xmlns:cdr="http://schemas.openxmlformats.org/drawingml/2006/chartDrawing">
    <cdr:from>
      <cdr:x>0.34583</cdr:x>
      <cdr:y>0.44097</cdr:y>
    </cdr:from>
    <cdr:to>
      <cdr:x>0.5375</cdr:x>
      <cdr:y>0.51698</cdr:y>
    </cdr:to>
    <cdr:sp macro="" textlink="">
      <cdr:nvSpPr>
        <cdr:cNvPr id="3" name="10 Llamada rectangular"/>
        <cdr:cNvSpPr/>
      </cdr:nvSpPr>
      <cdr:spPr>
        <a:xfrm xmlns:a="http://schemas.openxmlformats.org/drawingml/2006/main">
          <a:off x="1581150" y="1209675"/>
          <a:ext cx="876300" cy="208500"/>
        </a:xfrm>
        <a:prstGeom xmlns:a="http://schemas.openxmlformats.org/drawingml/2006/main" prst="wedgeRectCallout">
          <a:avLst>
            <a:gd name="adj1" fmla="val -32311"/>
            <a:gd name="adj2" fmla="val 113701"/>
          </a:avLst>
        </a:prstGeom>
        <a:gradFill xmlns:a="http://schemas.openxmlformats.org/drawingml/2006/main" rotWithShape="1">
          <a:gsLst>
            <a:gs pos="0">
              <a:sysClr val="windowText" lastClr="000000">
                <a:tint val="50000"/>
                <a:satMod val="300000"/>
              </a:sysClr>
            </a:gs>
            <a:gs pos="35000">
              <a:sysClr val="windowText" lastClr="000000">
                <a:tint val="37000"/>
                <a:satMod val="300000"/>
              </a:sysClr>
            </a:gs>
            <a:gs pos="100000">
              <a:sysClr val="windowText" lastClr="000000">
                <a:tint val="15000"/>
                <a:satMod val="350000"/>
              </a:sysClr>
            </a:gs>
          </a:gsLst>
          <a:lin ang="16200000" scaled="1"/>
        </a:gradFill>
        <a:ln xmlns:a="http://schemas.openxmlformats.org/drawingml/2006/main" w="9525" cap="flat" cmpd="sng" algn="ctr">
          <a:solidFill>
            <a:sysClr val="windowText" lastClr="000000">
              <a:shade val="95000"/>
              <a:satMod val="105000"/>
            </a:sysClr>
          </a:solidFill>
          <a:prstDash val="solid"/>
        </a:ln>
        <a:effectLst xmlns:a="http://schemas.openxmlformats.org/drawingml/2006/main">
          <a:outerShdw blurRad="40000" dist="20000" dir="5400000" rotWithShape="0">
            <a:srgbClr val="000000">
              <a:alpha val="38000"/>
            </a:srgbClr>
          </a:outerShdw>
        </a:effectLst>
      </cdr:spPr>
      <cdr:style>
        <a:lnRef xmlns:a="http://schemas.openxmlformats.org/drawingml/2006/main" idx="1">
          <a:schemeClr val="dk1"/>
        </a:lnRef>
        <a:fillRef xmlns:a="http://schemas.openxmlformats.org/drawingml/2006/main" idx="2">
          <a:schemeClr val="dk1"/>
        </a:fillRef>
        <a:effectRef xmlns:a="http://schemas.openxmlformats.org/drawingml/2006/main" idx="1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anchor="ctr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 fontAlgn="auto">
            <a:spcBef>
              <a:spcPts val="0"/>
            </a:spcBef>
            <a:spcAft>
              <a:spcPts val="0"/>
            </a:spcAft>
            <a:defRPr/>
          </a:pPr>
          <a:r>
            <a:rPr lang="es-ES" sz="1000" b="1" dirty="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Egresados</a:t>
          </a:r>
          <a:endParaRPr lang="es-ES" sz="900" b="1" dirty="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53.bin"/></Relationships>
</file>

<file path=xl/worksheets/_rels/sheet5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7.vml"/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54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55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56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B21" sqref="B21"/>
    </sheetView>
  </sheetViews>
  <sheetFormatPr baseColWidth="10" defaultRowHeight="12.75"/>
  <cols>
    <col min="1" max="16384" width="11.42578125" style="1002"/>
  </cols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X29"/>
  <sheetViews>
    <sheetView view="pageLayout" zoomScaleNormal="100" workbookViewId="0">
      <selection activeCell="G23" sqref="G23"/>
    </sheetView>
  </sheetViews>
  <sheetFormatPr baseColWidth="10" defaultColWidth="11.5703125" defaultRowHeight="12.75"/>
  <cols>
    <col min="1" max="1" width="2.5703125" style="960" customWidth="1"/>
    <col min="2" max="2" width="18.42578125" style="960" customWidth="1"/>
    <col min="3" max="3" width="20.42578125" style="960" customWidth="1"/>
    <col min="4" max="4" width="12.28515625" style="960" customWidth="1"/>
    <col min="5" max="5" width="17.5703125" style="960" customWidth="1"/>
    <col min="6" max="6" width="10" style="960" customWidth="1"/>
    <col min="7" max="7" width="8.7109375" style="960" customWidth="1"/>
    <col min="8" max="8" width="11.7109375" style="960" customWidth="1"/>
    <col min="9" max="9" width="12.42578125" style="960" customWidth="1"/>
    <col min="10" max="10" width="10.7109375" style="960" bestFit="1" customWidth="1"/>
    <col min="11" max="11" width="14.42578125" style="960" customWidth="1"/>
    <col min="12" max="12" width="9.140625" style="960" customWidth="1"/>
    <col min="13" max="14" width="2.5703125" style="960" customWidth="1"/>
    <col min="15" max="15" width="17.5703125" style="960" customWidth="1"/>
    <col min="16" max="16" width="11.42578125" style="960" customWidth="1"/>
    <col min="17" max="17" width="9.5703125" style="960" customWidth="1"/>
    <col min="18" max="18" width="25.5703125" style="960" bestFit="1" customWidth="1"/>
    <col min="19" max="19" width="9.42578125" style="960" customWidth="1"/>
    <col min="20" max="20" width="14.140625" style="960" bestFit="1" customWidth="1"/>
    <col min="21" max="21" width="15.7109375" style="960" customWidth="1"/>
    <col min="22" max="22" width="25.5703125" style="960" customWidth="1"/>
    <col min="23" max="23" width="18.28515625" style="960" customWidth="1"/>
    <col min="24" max="24" width="21.42578125" style="960" customWidth="1"/>
    <col min="25" max="25" width="21" style="960" customWidth="1"/>
    <col min="26" max="16384" width="11.5703125" style="960"/>
  </cols>
  <sheetData>
    <row r="1" spans="1:24" s="3" customFormat="1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8" t="s">
        <v>436</v>
      </c>
    </row>
    <row r="2" spans="1:24" ht="19.5" customHeight="1">
      <c r="B2" s="999" t="s">
        <v>514</v>
      </c>
      <c r="C2" s="957"/>
      <c r="D2" s="957"/>
      <c r="E2" s="958"/>
      <c r="F2" s="959"/>
      <c r="G2" s="959"/>
      <c r="H2" s="959"/>
      <c r="I2" s="959"/>
      <c r="J2" s="959"/>
      <c r="K2" s="959"/>
      <c r="L2" s="959"/>
    </row>
    <row r="3" spans="1:24" ht="13.5" thickBot="1">
      <c r="B3" s="961"/>
      <c r="C3" s="961"/>
      <c r="D3" s="961"/>
      <c r="E3" s="961"/>
      <c r="F3" s="961"/>
      <c r="G3" s="961"/>
      <c r="H3" s="958"/>
      <c r="I3" s="958"/>
      <c r="J3" s="958"/>
      <c r="K3" s="958"/>
      <c r="L3" s="958"/>
    </row>
    <row r="4" spans="1:24" ht="15" customHeight="1">
      <c r="B4" s="1379" t="s">
        <v>409</v>
      </c>
      <c r="C4" s="949" t="s">
        <v>122</v>
      </c>
      <c r="D4" s="1379" t="s">
        <v>209</v>
      </c>
      <c r="E4" s="1373" t="s">
        <v>210</v>
      </c>
      <c r="F4" s="1374"/>
      <c r="G4" s="1374"/>
      <c r="H4" s="1375"/>
      <c r="I4" s="1410" t="s">
        <v>211</v>
      </c>
      <c r="J4" s="1411"/>
      <c r="K4" s="1411"/>
      <c r="L4" s="1412"/>
    </row>
    <row r="5" spans="1:24" ht="36.75" thickBot="1">
      <c r="B5" s="1380"/>
      <c r="C5" s="950" t="s">
        <v>316</v>
      </c>
      <c r="D5" s="1383"/>
      <c r="E5" s="833" t="s">
        <v>2</v>
      </c>
      <c r="F5" s="839" t="s">
        <v>212</v>
      </c>
      <c r="G5" s="839" t="s">
        <v>213</v>
      </c>
      <c r="H5" s="1253" t="s">
        <v>208</v>
      </c>
      <c r="I5" s="833" t="s">
        <v>2</v>
      </c>
      <c r="J5" s="839" t="s">
        <v>212</v>
      </c>
      <c r="K5" s="839" t="s">
        <v>213</v>
      </c>
      <c r="L5" s="1253" t="s">
        <v>208</v>
      </c>
      <c r="O5" s="961"/>
      <c r="P5" s="961"/>
      <c r="Q5" s="961"/>
      <c r="R5" s="961"/>
      <c r="S5" s="961"/>
      <c r="T5" s="961"/>
      <c r="U5" s="961"/>
      <c r="V5" s="961"/>
      <c r="W5" s="961"/>
      <c r="X5" s="961"/>
    </row>
    <row r="6" spans="1:24" ht="13.5" thickBot="1">
      <c r="B6" s="1390">
        <v>5040683</v>
      </c>
      <c r="C6" s="962" t="s">
        <v>314</v>
      </c>
      <c r="D6" s="963">
        <v>10</v>
      </c>
      <c r="E6" s="1245">
        <f t="shared" ref="E6:L6" si="0">+E7+E8</f>
        <v>809</v>
      </c>
      <c r="F6" s="1246">
        <f t="shared" si="0"/>
        <v>151</v>
      </c>
      <c r="G6" s="1246">
        <f t="shared" si="0"/>
        <v>438</v>
      </c>
      <c r="H6" s="1247">
        <f t="shared" si="0"/>
        <v>220</v>
      </c>
      <c r="I6" s="1245">
        <f t="shared" si="0"/>
        <v>197709</v>
      </c>
      <c r="J6" s="1246">
        <f t="shared" si="0"/>
        <v>12449</v>
      </c>
      <c r="K6" s="1246">
        <f t="shared" si="0"/>
        <v>176289</v>
      </c>
      <c r="L6" s="1247">
        <f t="shared" si="0"/>
        <v>8971</v>
      </c>
      <c r="O6" s="961"/>
      <c r="P6" s="961"/>
      <c r="Q6" s="961"/>
      <c r="R6" s="961"/>
      <c r="S6" s="961"/>
      <c r="T6" s="961"/>
      <c r="U6" s="961"/>
      <c r="V6" s="961"/>
      <c r="W6" s="961"/>
      <c r="X6" s="961"/>
    </row>
    <row r="7" spans="1:24">
      <c r="B7" s="1390"/>
      <c r="C7" s="964" t="s">
        <v>155</v>
      </c>
      <c r="D7" s="965">
        <v>6</v>
      </c>
      <c r="E7" s="1251">
        <f>+F7+G7+H7</f>
        <v>590</v>
      </c>
      <c r="F7" s="1220">
        <v>94</v>
      </c>
      <c r="G7" s="1220">
        <v>291</v>
      </c>
      <c r="H7" s="1222">
        <v>205</v>
      </c>
      <c r="I7" s="1248">
        <f>+J7+K7+L7</f>
        <v>159437</v>
      </c>
      <c r="J7" s="1252">
        <v>10676</v>
      </c>
      <c r="K7" s="1221">
        <v>140480</v>
      </c>
      <c r="L7" s="1222">
        <v>8281</v>
      </c>
      <c r="O7" s="961"/>
      <c r="P7" s="961"/>
      <c r="Q7" s="961"/>
      <c r="R7" s="961"/>
      <c r="S7" s="961"/>
      <c r="T7" s="961"/>
      <c r="U7" s="961"/>
      <c r="V7" s="961"/>
      <c r="W7" s="961"/>
      <c r="X7" s="961"/>
    </row>
    <row r="8" spans="1:24" ht="13.5" thickBot="1">
      <c r="B8" s="1391"/>
      <c r="C8" s="966" t="s">
        <v>156</v>
      </c>
      <c r="D8" s="967">
        <v>4</v>
      </c>
      <c r="E8" s="1249">
        <f>+F8+H8+G8</f>
        <v>219</v>
      </c>
      <c r="F8" s="1194">
        <v>57</v>
      </c>
      <c r="G8" s="1194">
        <v>147</v>
      </c>
      <c r="H8" s="1224">
        <v>15</v>
      </c>
      <c r="I8" s="1250">
        <f>+J8+K8+L8</f>
        <v>38272</v>
      </c>
      <c r="J8" s="1197">
        <v>1773</v>
      </c>
      <c r="K8" s="1223">
        <v>35809</v>
      </c>
      <c r="L8" s="1224">
        <v>690</v>
      </c>
      <c r="O8" s="961"/>
      <c r="P8" s="961"/>
      <c r="Q8" s="961"/>
      <c r="R8" s="961"/>
      <c r="S8" s="961"/>
      <c r="T8" s="961"/>
      <c r="U8" s="961"/>
      <c r="V8" s="961"/>
      <c r="W8" s="961"/>
      <c r="X8" s="961"/>
    </row>
    <row r="9" spans="1:24">
      <c r="B9" s="968"/>
      <c r="C9" s="968"/>
      <c r="D9" s="968"/>
      <c r="E9" s="968"/>
      <c r="F9" s="968"/>
      <c r="G9" s="968"/>
      <c r="H9" s="968"/>
      <c r="I9" s="969"/>
      <c r="J9" s="970"/>
      <c r="K9" s="970"/>
      <c r="L9" s="970"/>
    </row>
    <row r="10" spans="1:24" ht="5.25" customHeight="1">
      <c r="B10" s="961"/>
      <c r="C10" s="961"/>
      <c r="D10" s="961"/>
      <c r="E10" s="961"/>
      <c r="F10" s="961"/>
      <c r="G10" s="961"/>
      <c r="H10" s="961"/>
      <c r="I10" s="961"/>
      <c r="J10" s="961"/>
      <c r="K10" s="961"/>
      <c r="L10" s="961"/>
    </row>
    <row r="11" spans="1:24">
      <c r="B11" s="971" t="s">
        <v>11</v>
      </c>
      <c r="C11" s="961"/>
      <c r="D11" s="961"/>
      <c r="E11" s="961"/>
      <c r="F11" s="961"/>
      <c r="G11" s="961"/>
      <c r="H11" s="961"/>
      <c r="I11" s="961"/>
      <c r="J11" s="961"/>
      <c r="K11" s="961"/>
      <c r="L11" s="961"/>
    </row>
    <row r="12" spans="1:24" ht="28.5" customHeight="1">
      <c r="G12" s="972"/>
      <c r="H12" s="972"/>
      <c r="I12" s="972"/>
    </row>
    <row r="13" spans="1:24">
      <c r="B13" s="960" t="s">
        <v>527</v>
      </c>
      <c r="C13" s="961"/>
      <c r="D13" s="961"/>
      <c r="E13" s="961"/>
      <c r="F13" s="961"/>
      <c r="G13" s="961"/>
      <c r="H13" s="961"/>
      <c r="I13" s="961"/>
      <c r="J13" s="961"/>
      <c r="K13" s="961"/>
    </row>
    <row r="14" spans="1:24">
      <c r="B14" s="958"/>
      <c r="C14" s="958"/>
      <c r="D14" s="958"/>
      <c r="E14" s="958"/>
      <c r="F14" s="958"/>
      <c r="G14" s="958"/>
      <c r="H14" s="958"/>
      <c r="I14" s="958"/>
      <c r="J14" s="957"/>
      <c r="K14" s="957"/>
    </row>
    <row r="15" spans="1:24">
      <c r="B15" s="1407" t="s">
        <v>317</v>
      </c>
      <c r="C15" s="1408"/>
      <c r="D15" s="1408"/>
      <c r="E15" s="1408"/>
      <c r="F15" s="1408"/>
      <c r="G15" s="1408"/>
      <c r="H15" s="1408"/>
      <c r="I15" s="1408"/>
      <c r="J15" s="1408"/>
      <c r="K15" s="1409"/>
    </row>
    <row r="16" spans="1:24">
      <c r="B16" s="1371" t="s">
        <v>284</v>
      </c>
      <c r="C16" s="1372"/>
      <c r="D16" s="1371" t="s">
        <v>285</v>
      </c>
      <c r="E16" s="1372"/>
      <c r="F16" s="1371" t="s">
        <v>286</v>
      </c>
      <c r="G16" s="1372"/>
      <c r="H16" s="1371" t="s">
        <v>287</v>
      </c>
      <c r="I16" s="1372"/>
      <c r="J16" s="1371" t="s">
        <v>288</v>
      </c>
      <c r="K16" s="1372"/>
    </row>
    <row r="17" spans="2:24">
      <c r="B17" s="948" t="s">
        <v>6</v>
      </c>
      <c r="C17" s="948" t="s">
        <v>7</v>
      </c>
      <c r="D17" s="948" t="s">
        <v>6</v>
      </c>
      <c r="E17" s="948" t="s">
        <v>7</v>
      </c>
      <c r="F17" s="948" t="s">
        <v>6</v>
      </c>
      <c r="G17" s="815" t="s">
        <v>7</v>
      </c>
      <c r="H17" s="948" t="s">
        <v>6</v>
      </c>
      <c r="I17" s="948" t="s">
        <v>7</v>
      </c>
      <c r="J17" s="948" t="s">
        <v>6</v>
      </c>
      <c r="K17" s="948" t="s">
        <v>7</v>
      </c>
    </row>
    <row r="18" spans="2:24" ht="36">
      <c r="B18" s="973" t="s">
        <v>164</v>
      </c>
      <c r="C18" s="973"/>
      <c r="D18" s="973" t="s">
        <v>173</v>
      </c>
      <c r="E18" s="974" t="s">
        <v>228</v>
      </c>
      <c r="F18" s="975" t="s">
        <v>190</v>
      </c>
      <c r="G18" s="953" t="s">
        <v>289</v>
      </c>
      <c r="H18" s="954" t="s">
        <v>194</v>
      </c>
      <c r="I18" s="955" t="s">
        <v>228</v>
      </c>
      <c r="J18" s="973" t="s">
        <v>198</v>
      </c>
      <c r="K18" s="953" t="s">
        <v>290</v>
      </c>
      <c r="O18" s="961"/>
      <c r="P18" s="961"/>
      <c r="Q18" s="961"/>
      <c r="R18" s="961"/>
      <c r="S18" s="961"/>
      <c r="T18" s="961"/>
      <c r="U18" s="961"/>
      <c r="V18" s="961"/>
      <c r="W18" s="961"/>
      <c r="X18" s="961"/>
    </row>
    <row r="19" spans="2:24">
      <c r="B19" s="976"/>
      <c r="C19" s="977"/>
      <c r="D19" s="976"/>
      <c r="E19" s="976"/>
      <c r="F19" s="978" t="s">
        <v>198</v>
      </c>
      <c r="G19" s="979"/>
      <c r="H19" s="976"/>
      <c r="I19" s="976"/>
      <c r="J19" s="980" t="s">
        <v>339</v>
      </c>
      <c r="K19" s="980" t="s">
        <v>291</v>
      </c>
      <c r="O19" s="961"/>
      <c r="P19" s="961"/>
      <c r="Q19" s="961"/>
      <c r="R19" s="961"/>
      <c r="S19" s="961"/>
      <c r="T19" s="961"/>
      <c r="U19" s="961"/>
      <c r="V19" s="961"/>
      <c r="W19" s="961"/>
      <c r="X19" s="961"/>
    </row>
    <row r="20" spans="2:24" ht="15">
      <c r="B20" s="959"/>
      <c r="C20" s="959"/>
      <c r="D20" s="959"/>
      <c r="E20" s="959"/>
      <c r="F20" s="959"/>
      <c r="G20" s="959"/>
      <c r="H20" s="959"/>
      <c r="I20" s="959"/>
      <c r="J20" s="981"/>
      <c r="K20" s="981"/>
      <c r="O20" s="961"/>
      <c r="P20" s="961"/>
      <c r="Q20" s="961"/>
      <c r="R20" s="961"/>
      <c r="S20" s="961"/>
      <c r="T20" s="961"/>
      <c r="U20" s="961"/>
      <c r="V20" s="961"/>
      <c r="W20" s="961"/>
      <c r="X20" s="961"/>
    </row>
    <row r="21" spans="2:24">
      <c r="B21" s="971" t="s">
        <v>384</v>
      </c>
      <c r="C21" s="961"/>
      <c r="D21" s="961"/>
      <c r="E21" s="961"/>
      <c r="F21" s="961"/>
      <c r="G21" s="961"/>
      <c r="H21" s="961"/>
      <c r="I21" s="961"/>
      <c r="J21" s="961"/>
      <c r="K21" s="961"/>
    </row>
    <row r="25" spans="2:24">
      <c r="B25" s="407" t="s">
        <v>506</v>
      </c>
      <c r="C25" s="407" t="s">
        <v>203</v>
      </c>
      <c r="D25" s="407" t="s">
        <v>201</v>
      </c>
      <c r="E25" s="407" t="s">
        <v>202</v>
      </c>
      <c r="F25" s="407"/>
      <c r="G25" s="407" t="s">
        <v>203</v>
      </c>
      <c r="H25" s="407" t="s">
        <v>201</v>
      </c>
      <c r="I25" s="407" t="s">
        <v>202</v>
      </c>
      <c r="J25" s="1254"/>
    </row>
    <row r="26" spans="2:24">
      <c r="B26" s="407" t="s">
        <v>334</v>
      </c>
      <c r="C26" s="407" t="s">
        <v>509</v>
      </c>
      <c r="D26" s="407" t="s">
        <v>509</v>
      </c>
      <c r="E26" s="407" t="s">
        <v>509</v>
      </c>
      <c r="F26" s="407"/>
      <c r="G26" s="407" t="s">
        <v>507</v>
      </c>
      <c r="H26" s="407" t="s">
        <v>507</v>
      </c>
      <c r="I26" s="407" t="s">
        <v>507</v>
      </c>
      <c r="J26" s="1254"/>
    </row>
    <row r="27" spans="2:24">
      <c r="B27" s="407" t="s">
        <v>422</v>
      </c>
      <c r="C27" s="407">
        <v>10676</v>
      </c>
      <c r="D27" s="407">
        <v>140480</v>
      </c>
      <c r="E27" s="407">
        <v>8281</v>
      </c>
      <c r="F27" s="407"/>
      <c r="G27" s="407">
        <v>94</v>
      </c>
      <c r="H27" s="407">
        <v>291</v>
      </c>
      <c r="I27" s="407">
        <v>205</v>
      </c>
      <c r="J27" s="1254"/>
    </row>
    <row r="28" spans="2:24">
      <c r="B28" s="407" t="s">
        <v>150</v>
      </c>
      <c r="C28" s="465">
        <v>1773</v>
      </c>
      <c r="D28" s="465">
        <v>35809</v>
      </c>
      <c r="E28" s="465">
        <v>690</v>
      </c>
      <c r="F28" s="407"/>
      <c r="G28" s="465">
        <v>57</v>
      </c>
      <c r="H28" s="465">
        <v>147</v>
      </c>
      <c r="I28" s="465">
        <v>15</v>
      </c>
      <c r="J28" s="1254"/>
    </row>
    <row r="29" spans="2:24">
      <c r="B29" s="1254"/>
      <c r="C29" s="1254"/>
      <c r="D29" s="1254"/>
      <c r="E29" s="1254"/>
      <c r="F29" s="1254"/>
      <c r="G29" s="1254"/>
      <c r="H29" s="1254"/>
      <c r="I29" s="1254"/>
      <c r="J29" s="1254"/>
    </row>
  </sheetData>
  <mergeCells count="11">
    <mergeCell ref="B16:C16"/>
    <mergeCell ref="D16:E16"/>
    <mergeCell ref="F16:G16"/>
    <mergeCell ref="H16:I16"/>
    <mergeCell ref="J16:K16"/>
    <mergeCell ref="B15:K15"/>
    <mergeCell ref="B4:B5"/>
    <mergeCell ref="D4:D5"/>
    <mergeCell ref="E4:H4"/>
    <mergeCell ref="I4:L4"/>
    <mergeCell ref="B6:B8"/>
  </mergeCells>
  <pageMargins left="0.19685039370078741" right="0.19685039370078741" top="0.74803149606299213" bottom="1.04" header="0.31496062992125984" footer="0.31496062992125984"/>
  <pageSetup paperSize="9" scale="45" orientation="landscape" r:id="rId1"/>
  <headerFooter>
    <oddFooter>&amp;C&amp;G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O47"/>
  <sheetViews>
    <sheetView view="pageLayout" zoomScaleNormal="100" workbookViewId="0">
      <selection activeCell="F22" sqref="F22"/>
    </sheetView>
  </sheetViews>
  <sheetFormatPr baseColWidth="10" defaultColWidth="11.5703125" defaultRowHeight="12.75"/>
  <cols>
    <col min="1" max="1" width="2.5703125" style="961" customWidth="1"/>
    <col min="2" max="2" width="19.85546875" style="961" customWidth="1"/>
    <col min="3" max="3" width="28.42578125" style="961" customWidth="1"/>
    <col min="4" max="4" width="12" style="961" customWidth="1"/>
    <col min="5" max="5" width="8.7109375" style="961" customWidth="1"/>
    <col min="6" max="7" width="10.140625" style="961" customWidth="1"/>
    <col min="8" max="9" width="10.5703125" style="961" customWidth="1"/>
    <col min="10" max="10" width="14.85546875" style="961" bestFit="1" customWidth="1"/>
    <col min="11" max="11" width="9.42578125" style="961" customWidth="1"/>
    <col min="12" max="12" width="17.28515625" style="961" customWidth="1"/>
    <col min="13" max="13" width="6.7109375" style="961" customWidth="1"/>
    <col min="14" max="14" width="2.5703125" style="961" customWidth="1"/>
    <col min="15" max="15" width="14.42578125" style="961" customWidth="1"/>
    <col min="16" max="16" width="12.7109375" style="961" customWidth="1"/>
    <col min="17" max="17" width="14.42578125" style="961" customWidth="1"/>
    <col min="18" max="18" width="14.5703125" style="961" customWidth="1"/>
    <col min="19" max="19" width="13.7109375" style="961" customWidth="1"/>
    <col min="20" max="20" width="11.5703125" style="961"/>
    <col min="21" max="21" width="12.85546875" style="961" customWidth="1"/>
    <col min="22" max="22" width="14.28515625" style="961" customWidth="1"/>
    <col min="23" max="23" width="16.85546875" style="961" customWidth="1"/>
    <col min="24" max="24" width="14.7109375" style="961" customWidth="1"/>
    <col min="25" max="25" width="15.5703125" style="961" customWidth="1"/>
    <col min="26" max="16384" width="11.5703125" style="961"/>
  </cols>
  <sheetData>
    <row r="1" spans="1:15" s="3" customFormat="1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8" t="s">
        <v>436</v>
      </c>
    </row>
    <row r="2" spans="1:15" ht="19.5" customHeight="1">
      <c r="A2" s="957"/>
      <c r="B2" s="999" t="s">
        <v>516</v>
      </c>
      <c r="C2" s="957"/>
      <c r="D2" s="957"/>
    </row>
    <row r="3" spans="1:15" ht="13.5" thickBot="1"/>
    <row r="4" spans="1:15" ht="15" customHeight="1">
      <c r="B4" s="1379" t="s">
        <v>409</v>
      </c>
      <c r="C4" s="949" t="s">
        <v>318</v>
      </c>
      <c r="D4" s="1379" t="s">
        <v>209</v>
      </c>
      <c r="E4" s="1373" t="s">
        <v>210</v>
      </c>
      <c r="F4" s="1374"/>
      <c r="G4" s="1374"/>
      <c r="H4" s="1375"/>
      <c r="I4" s="1410" t="s">
        <v>211</v>
      </c>
      <c r="J4" s="1411"/>
      <c r="K4" s="1411"/>
      <c r="L4" s="1412"/>
    </row>
    <row r="5" spans="1:15" ht="36.75" thickBot="1">
      <c r="B5" s="1380"/>
      <c r="C5" s="950" t="s">
        <v>319</v>
      </c>
      <c r="D5" s="1380"/>
      <c r="E5" s="833" t="s">
        <v>2</v>
      </c>
      <c r="F5" s="839" t="s">
        <v>212</v>
      </c>
      <c r="G5" s="839" t="s">
        <v>213</v>
      </c>
      <c r="H5" s="1253" t="s">
        <v>208</v>
      </c>
      <c r="I5" s="833" t="s">
        <v>2</v>
      </c>
      <c r="J5" s="839" t="s">
        <v>212</v>
      </c>
      <c r="K5" s="839" t="s">
        <v>213</v>
      </c>
      <c r="L5" s="1253" t="s">
        <v>208</v>
      </c>
    </row>
    <row r="6" spans="1:15" ht="13.5" thickBot="1">
      <c r="B6" s="1390">
        <v>2747361</v>
      </c>
      <c r="C6" s="962" t="s">
        <v>314</v>
      </c>
      <c r="D6" s="963">
        <v>10</v>
      </c>
      <c r="E6" s="1245">
        <f>+E7+E8</f>
        <v>640</v>
      </c>
      <c r="F6" s="1246">
        <f>+F7+F8</f>
        <v>174</v>
      </c>
      <c r="G6" s="1246">
        <f>+G7+G8</f>
        <v>349</v>
      </c>
      <c r="H6" s="1247">
        <f>+H7</f>
        <v>117</v>
      </c>
      <c r="I6" s="1245">
        <f>+I7+I8</f>
        <v>81121</v>
      </c>
      <c r="J6" s="1246">
        <f>+J7+J8</f>
        <v>11615</v>
      </c>
      <c r="K6" s="1246">
        <f>+K7+K8</f>
        <v>65839</v>
      </c>
      <c r="L6" s="1247">
        <f>+L7</f>
        <v>3667</v>
      </c>
    </row>
    <row r="7" spans="1:15">
      <c r="B7" s="1390"/>
      <c r="C7" s="964" t="s">
        <v>155</v>
      </c>
      <c r="D7" s="965">
        <v>8</v>
      </c>
      <c r="E7" s="1262">
        <f>+F7+G7+H7</f>
        <v>623</v>
      </c>
      <c r="F7" s="1220">
        <v>169</v>
      </c>
      <c r="G7" s="1220">
        <v>337</v>
      </c>
      <c r="H7" s="1222">
        <v>117</v>
      </c>
      <c r="I7" s="1248">
        <f>+J7+K7+L7</f>
        <v>78643</v>
      </c>
      <c r="J7" s="770">
        <v>11495</v>
      </c>
      <c r="K7" s="1221">
        <v>63481</v>
      </c>
      <c r="L7" s="1222">
        <v>3667</v>
      </c>
    </row>
    <row r="8" spans="1:15" ht="13.5" thickBot="1">
      <c r="B8" s="1391"/>
      <c r="C8" s="966" t="s">
        <v>156</v>
      </c>
      <c r="D8" s="967">
        <v>2</v>
      </c>
      <c r="E8" s="1263">
        <f>+F8+G8</f>
        <v>17</v>
      </c>
      <c r="F8" s="1194">
        <v>5</v>
      </c>
      <c r="G8" s="1194">
        <v>12</v>
      </c>
      <c r="H8" s="1264" t="s">
        <v>9</v>
      </c>
      <c r="I8" s="1250">
        <f>+J8+K8</f>
        <v>2478</v>
      </c>
      <c r="J8" s="1197">
        <v>120</v>
      </c>
      <c r="K8" s="1223">
        <v>2358</v>
      </c>
      <c r="L8" s="1264" t="s">
        <v>9</v>
      </c>
    </row>
    <row r="10" spans="1:15" ht="5.25" customHeight="1"/>
    <row r="11" spans="1:15">
      <c r="B11" s="971" t="s">
        <v>11</v>
      </c>
    </row>
    <row r="12" spans="1:15" ht="33" customHeight="1">
      <c r="D12" s="958"/>
      <c r="E12" s="958"/>
      <c r="F12" s="958"/>
      <c r="H12" s="958"/>
      <c r="I12" s="958"/>
      <c r="J12" s="958"/>
    </row>
    <row r="13" spans="1:15" ht="15">
      <c r="A13" s="968"/>
      <c r="B13" s="956" t="s">
        <v>529</v>
      </c>
    </row>
    <row r="14" spans="1:15">
      <c r="A14" s="982"/>
      <c r="B14" s="958"/>
      <c r="C14" s="958"/>
      <c r="D14" s="958"/>
      <c r="E14" s="958"/>
      <c r="F14" s="958"/>
      <c r="G14" s="958"/>
      <c r="H14" s="958"/>
      <c r="I14" s="958"/>
      <c r="J14" s="958"/>
      <c r="K14" s="958"/>
      <c r="L14" s="958"/>
      <c r="M14" s="958"/>
    </row>
    <row r="15" spans="1:15">
      <c r="A15" s="968"/>
      <c r="B15" s="1371" t="s">
        <v>321</v>
      </c>
      <c r="C15" s="1413"/>
      <c r="D15" s="1413"/>
      <c r="E15" s="1413"/>
      <c r="F15" s="1413"/>
      <c r="G15" s="1413"/>
      <c r="H15" s="1413"/>
      <c r="I15" s="1413"/>
      <c r="J15" s="1413"/>
      <c r="K15" s="1413"/>
      <c r="L15" s="1413"/>
      <c r="M15" s="983"/>
    </row>
    <row r="16" spans="1:15">
      <c r="A16" s="968"/>
      <c r="B16" s="1371" t="s">
        <v>292</v>
      </c>
      <c r="C16" s="1372"/>
      <c r="D16" s="1371" t="s">
        <v>293</v>
      </c>
      <c r="E16" s="1372"/>
      <c r="F16" s="1371" t="s">
        <v>294</v>
      </c>
      <c r="G16" s="1372"/>
      <c r="H16" s="1371" t="s">
        <v>320</v>
      </c>
      <c r="I16" s="1372"/>
      <c r="J16" s="1371" t="s">
        <v>295</v>
      </c>
      <c r="K16" s="1372"/>
      <c r="L16" s="1371" t="s">
        <v>296</v>
      </c>
      <c r="M16" s="1372"/>
    </row>
    <row r="17" spans="1:13">
      <c r="A17" s="968"/>
      <c r="B17" s="948" t="s">
        <v>6</v>
      </c>
      <c r="C17" s="948" t="s">
        <v>7</v>
      </c>
      <c r="D17" s="948" t="s">
        <v>6</v>
      </c>
      <c r="E17" s="984" t="s">
        <v>7</v>
      </c>
      <c r="F17" s="948" t="s">
        <v>6</v>
      </c>
      <c r="G17" s="984" t="s">
        <v>7</v>
      </c>
      <c r="H17" s="948" t="s">
        <v>6</v>
      </c>
      <c r="I17" s="815" t="s">
        <v>7</v>
      </c>
      <c r="J17" s="948" t="s">
        <v>6</v>
      </c>
      <c r="K17" s="948" t="s">
        <v>7</v>
      </c>
      <c r="L17" s="948" t="s">
        <v>6</v>
      </c>
      <c r="M17" s="984" t="s">
        <v>7</v>
      </c>
    </row>
    <row r="18" spans="1:13">
      <c r="A18" s="982"/>
      <c r="B18" s="985" t="s">
        <v>298</v>
      </c>
      <c r="C18" s="985"/>
      <c r="D18" s="986" t="s">
        <v>175</v>
      </c>
      <c r="E18" s="986"/>
      <c r="F18" s="987" t="s">
        <v>168</v>
      </c>
      <c r="G18" s="988"/>
      <c r="H18" s="988" t="s">
        <v>168</v>
      </c>
      <c r="I18" s="987" t="s">
        <v>248</v>
      </c>
      <c r="J18" s="985" t="s">
        <v>186</v>
      </c>
      <c r="K18" s="989"/>
      <c r="L18" s="987" t="s">
        <v>298</v>
      </c>
      <c r="M18" s="987" t="s">
        <v>297</v>
      </c>
    </row>
    <row r="19" spans="1:13" s="959" customFormat="1" ht="15">
      <c r="A19" s="982"/>
      <c r="B19" s="985" t="s">
        <v>168</v>
      </c>
      <c r="C19" s="985"/>
      <c r="D19" s="990"/>
      <c r="E19" s="991"/>
      <c r="F19" s="992" t="s">
        <v>339</v>
      </c>
      <c r="G19" s="993"/>
      <c r="H19" s="989" t="s">
        <v>170</v>
      </c>
      <c r="I19" s="985"/>
      <c r="J19" s="992" t="s">
        <v>339</v>
      </c>
      <c r="K19" s="993"/>
      <c r="L19" s="985" t="s">
        <v>339</v>
      </c>
      <c r="M19" s="985"/>
    </row>
    <row r="20" spans="1:13">
      <c r="A20" s="968"/>
      <c r="B20" s="992" t="s">
        <v>339</v>
      </c>
      <c r="C20" s="992"/>
      <c r="D20" s="991"/>
      <c r="E20" s="991"/>
      <c r="F20" s="994"/>
      <c r="G20" s="991"/>
      <c r="H20" s="993" t="s">
        <v>188</v>
      </c>
      <c r="I20" s="992"/>
      <c r="J20" s="994"/>
      <c r="K20" s="995"/>
      <c r="L20" s="992" t="s">
        <v>196</v>
      </c>
      <c r="M20" s="992"/>
    </row>
    <row r="21" spans="1:13" ht="15">
      <c r="A21" s="968"/>
      <c r="B21" s="990"/>
      <c r="H21" s="990"/>
      <c r="I21" s="990"/>
      <c r="L21" s="990"/>
      <c r="M21" s="990"/>
    </row>
    <row r="22" spans="1:13">
      <c r="A22" s="968"/>
    </row>
    <row r="23" spans="1:13" ht="15">
      <c r="A23" s="982"/>
      <c r="B23" s="971" t="s">
        <v>11</v>
      </c>
      <c r="C23" s="959"/>
      <c r="D23" s="959"/>
      <c r="E23" s="959"/>
      <c r="F23" s="959"/>
      <c r="G23" s="959"/>
      <c r="H23" s="959"/>
      <c r="I23" s="959"/>
      <c r="J23" s="959"/>
      <c r="K23" s="959"/>
      <c r="L23" s="959"/>
      <c r="M23" s="959"/>
    </row>
    <row r="24" spans="1:13">
      <c r="A24" s="982"/>
      <c r="B24" s="982"/>
      <c r="F24" s="996"/>
      <c r="G24" s="982"/>
      <c r="H24" s="958"/>
      <c r="I24" s="958"/>
      <c r="J24" s="958"/>
      <c r="K24" s="982"/>
      <c r="L24" s="982"/>
      <c r="M24" s="982"/>
    </row>
    <row r="25" spans="1:13">
      <c r="A25" s="968"/>
      <c r="B25" s="968"/>
      <c r="C25" s="968"/>
      <c r="D25" s="938"/>
      <c r="E25" s="970"/>
      <c r="F25" s="968"/>
      <c r="G25" s="968"/>
      <c r="H25" s="958"/>
      <c r="I25" s="958"/>
      <c r="J25" s="958"/>
      <c r="K25" s="968"/>
      <c r="L25" s="968"/>
      <c r="M25" s="968"/>
    </row>
    <row r="26" spans="1:13">
      <c r="A26" s="982"/>
      <c r="B26" s="982"/>
      <c r="C26" s="982"/>
      <c r="D26" s="938"/>
      <c r="E26" s="969"/>
      <c r="F26" s="982"/>
      <c r="G26" s="982"/>
      <c r="H26" s="982"/>
      <c r="I26" s="982"/>
      <c r="J26" s="982"/>
      <c r="K26" s="982"/>
      <c r="L26" s="982"/>
      <c r="M26" s="982"/>
    </row>
    <row r="27" spans="1:13">
      <c r="A27" s="968"/>
      <c r="B27" s="407" t="s">
        <v>506</v>
      </c>
      <c r="C27" s="407" t="s">
        <v>203</v>
      </c>
      <c r="D27" s="407" t="s">
        <v>201</v>
      </c>
      <c r="E27" s="407" t="s">
        <v>202</v>
      </c>
      <c r="F27" s="407"/>
      <c r="G27" s="407" t="s">
        <v>203</v>
      </c>
      <c r="H27" s="407" t="s">
        <v>201</v>
      </c>
      <c r="I27" s="407" t="s">
        <v>202</v>
      </c>
      <c r="J27" s="1265"/>
      <c r="K27" s="968"/>
      <c r="L27" s="968"/>
      <c r="M27" s="968"/>
    </row>
    <row r="28" spans="1:13">
      <c r="A28" s="968"/>
      <c r="B28" s="407" t="s">
        <v>334</v>
      </c>
      <c r="C28" s="407" t="s">
        <v>509</v>
      </c>
      <c r="D28" s="407" t="s">
        <v>509</v>
      </c>
      <c r="E28" s="407" t="s">
        <v>509</v>
      </c>
      <c r="F28" s="407"/>
      <c r="G28" s="407" t="s">
        <v>507</v>
      </c>
      <c r="H28" s="407" t="s">
        <v>507</v>
      </c>
      <c r="I28" s="407" t="s">
        <v>507</v>
      </c>
      <c r="J28" s="1265"/>
      <c r="K28" s="968"/>
      <c r="L28" s="968"/>
      <c r="M28" s="968"/>
    </row>
    <row r="29" spans="1:13">
      <c r="A29" s="968"/>
      <c r="B29" s="407" t="s">
        <v>422</v>
      </c>
      <c r="C29" s="407">
        <v>11495</v>
      </c>
      <c r="D29" s="407">
        <v>63481</v>
      </c>
      <c r="E29" s="407">
        <v>3667</v>
      </c>
      <c r="F29" s="407"/>
      <c r="G29" s="407">
        <v>169</v>
      </c>
      <c r="H29" s="407">
        <v>337</v>
      </c>
      <c r="I29" s="407">
        <v>117</v>
      </c>
      <c r="J29" s="1265"/>
      <c r="K29" s="968"/>
      <c r="L29" s="968"/>
      <c r="M29" s="968"/>
    </row>
    <row r="30" spans="1:13">
      <c r="A30" s="982"/>
      <c r="B30" s="407" t="s">
        <v>150</v>
      </c>
      <c r="C30" s="465">
        <v>120</v>
      </c>
      <c r="D30" s="465">
        <v>2358</v>
      </c>
      <c r="E30" s="465"/>
      <c r="F30" s="407"/>
      <c r="G30" s="465">
        <v>5</v>
      </c>
      <c r="H30" s="465">
        <v>12</v>
      </c>
      <c r="I30" s="465"/>
      <c r="J30" s="1266"/>
      <c r="K30" s="982"/>
      <c r="L30" s="982"/>
      <c r="M30" s="982"/>
    </row>
    <row r="31" spans="1:13">
      <c r="A31" s="982"/>
      <c r="B31" s="1266"/>
      <c r="C31" s="1266"/>
      <c r="D31" s="1266"/>
      <c r="E31" s="1267"/>
      <c r="F31" s="1266"/>
      <c r="G31" s="1266"/>
      <c r="H31" s="1266"/>
      <c r="I31" s="1266"/>
      <c r="J31" s="1266"/>
      <c r="K31" s="982"/>
      <c r="L31" s="982"/>
      <c r="M31" s="982"/>
    </row>
    <row r="32" spans="1:13">
      <c r="A32" s="982"/>
      <c r="B32" s="982"/>
      <c r="C32" s="982"/>
      <c r="D32" s="982"/>
      <c r="E32" s="969"/>
      <c r="F32" s="982"/>
      <c r="G32" s="982"/>
      <c r="H32" s="982"/>
      <c r="I32" s="982"/>
      <c r="J32" s="982"/>
      <c r="K32" s="982"/>
      <c r="L32" s="982"/>
      <c r="M32" s="982"/>
    </row>
    <row r="33" spans="1:13">
      <c r="A33" s="968"/>
      <c r="B33" s="968"/>
      <c r="C33" s="968"/>
      <c r="D33" s="938"/>
      <c r="E33" s="970"/>
      <c r="F33" s="968"/>
      <c r="G33" s="968"/>
      <c r="H33" s="968"/>
      <c r="I33" s="968"/>
      <c r="J33" s="968"/>
      <c r="K33" s="968"/>
      <c r="L33" s="968"/>
      <c r="M33" s="968"/>
    </row>
    <row r="34" spans="1:13">
      <c r="A34" s="968"/>
      <c r="B34" s="968"/>
      <c r="C34" s="968"/>
      <c r="D34" s="938"/>
      <c r="E34" s="970"/>
      <c r="F34" s="968"/>
      <c r="G34" s="968"/>
      <c r="H34" s="968"/>
      <c r="I34" s="968"/>
      <c r="J34" s="968"/>
      <c r="K34" s="968"/>
      <c r="L34" s="968"/>
      <c r="M34" s="968"/>
    </row>
    <row r="35" spans="1:13">
      <c r="A35" s="968"/>
      <c r="B35" s="968"/>
      <c r="C35" s="982"/>
      <c r="D35" s="968"/>
      <c r="E35" s="970"/>
      <c r="F35" s="982"/>
      <c r="G35" s="982"/>
      <c r="H35" s="982"/>
      <c r="I35" s="982"/>
      <c r="J35" s="982"/>
      <c r="K35" s="982"/>
      <c r="L35" s="982"/>
      <c r="M35" s="982"/>
    </row>
    <row r="36" spans="1:13">
      <c r="A36" s="982"/>
      <c r="B36" s="982"/>
      <c r="C36" s="982"/>
      <c r="D36" s="982"/>
      <c r="E36" s="969"/>
      <c r="F36" s="982"/>
      <c r="G36" s="982"/>
      <c r="H36" s="982"/>
      <c r="I36" s="982"/>
      <c r="J36" s="982"/>
      <c r="K36" s="982"/>
      <c r="L36" s="982"/>
      <c r="M36" s="982"/>
    </row>
    <row r="37" spans="1:13">
      <c r="A37" s="982"/>
      <c r="B37" s="982"/>
      <c r="C37" s="982"/>
      <c r="D37" s="982"/>
      <c r="E37" s="969"/>
      <c r="F37" s="982"/>
      <c r="G37" s="982"/>
      <c r="H37" s="982"/>
      <c r="I37" s="982"/>
      <c r="J37" s="982"/>
      <c r="K37" s="982"/>
      <c r="L37" s="982"/>
      <c r="M37" s="982"/>
    </row>
    <row r="38" spans="1:13">
      <c r="A38" s="968"/>
      <c r="B38" s="968"/>
      <c r="C38" s="968"/>
      <c r="D38" s="938"/>
      <c r="E38" s="970"/>
      <c r="F38" s="968"/>
      <c r="G38" s="968"/>
      <c r="H38" s="968"/>
      <c r="I38" s="968"/>
      <c r="J38" s="968"/>
      <c r="K38" s="968"/>
      <c r="L38" s="968"/>
      <c r="M38" s="968"/>
    </row>
    <row r="39" spans="1:13">
      <c r="A39" s="968"/>
      <c r="B39" s="968"/>
      <c r="C39" s="982"/>
      <c r="D39" s="968"/>
      <c r="E39" s="970"/>
      <c r="F39" s="982"/>
      <c r="G39" s="982"/>
      <c r="H39" s="982"/>
      <c r="I39" s="982"/>
      <c r="J39" s="982"/>
      <c r="K39" s="982"/>
      <c r="L39" s="982"/>
      <c r="M39" s="982"/>
    </row>
    <row r="40" spans="1:13">
      <c r="A40" s="968"/>
      <c r="B40" s="968"/>
      <c r="C40" s="968"/>
      <c r="D40" s="938"/>
      <c r="E40" s="970"/>
      <c r="F40" s="968"/>
      <c r="G40" s="968"/>
      <c r="H40" s="968"/>
      <c r="I40" s="968"/>
      <c r="J40" s="968"/>
      <c r="K40" s="968"/>
      <c r="L40" s="968"/>
      <c r="M40" s="968"/>
    </row>
    <row r="41" spans="1:13">
      <c r="A41" s="968"/>
      <c r="B41" s="968"/>
      <c r="C41" s="968"/>
      <c r="D41" s="938"/>
      <c r="E41" s="970"/>
      <c r="F41" s="968"/>
      <c r="G41" s="968"/>
      <c r="H41" s="968"/>
      <c r="I41" s="968"/>
      <c r="J41" s="968"/>
      <c r="K41" s="968"/>
      <c r="L41" s="968"/>
      <c r="M41" s="968"/>
    </row>
    <row r="42" spans="1:13">
      <c r="A42" s="968"/>
      <c r="B42" s="968"/>
      <c r="C42" s="968"/>
      <c r="D42" s="938"/>
      <c r="E42" s="970"/>
      <c r="F42" s="968"/>
      <c r="G42" s="968"/>
      <c r="H42" s="968"/>
      <c r="I42" s="968"/>
      <c r="J42" s="968"/>
      <c r="K42" s="968"/>
      <c r="L42" s="968"/>
      <c r="M42" s="968"/>
    </row>
    <row r="43" spans="1:13">
      <c r="A43" s="968"/>
      <c r="B43" s="968"/>
      <c r="C43" s="982"/>
      <c r="D43" s="968"/>
      <c r="E43" s="970"/>
      <c r="F43" s="982"/>
      <c r="G43" s="982"/>
      <c r="H43" s="982"/>
      <c r="I43" s="982"/>
      <c r="J43" s="982"/>
      <c r="K43" s="982"/>
      <c r="L43" s="982"/>
      <c r="M43" s="982"/>
    </row>
    <row r="44" spans="1:13">
      <c r="A44" s="982"/>
      <c r="B44" s="982"/>
      <c r="C44" s="982"/>
      <c r="D44" s="982"/>
      <c r="E44" s="969"/>
      <c r="F44" s="982"/>
      <c r="G44" s="982"/>
      <c r="H44" s="982"/>
      <c r="I44" s="982"/>
      <c r="J44" s="982"/>
      <c r="K44" s="982"/>
      <c r="L44" s="982"/>
      <c r="M44" s="982"/>
    </row>
    <row r="45" spans="1:13">
      <c r="A45" s="982"/>
      <c r="B45" s="982"/>
      <c r="C45" s="982"/>
      <c r="D45" s="982"/>
      <c r="E45" s="969"/>
      <c r="F45" s="982"/>
      <c r="G45" s="982"/>
      <c r="H45" s="982"/>
      <c r="I45" s="982"/>
      <c r="J45" s="982"/>
      <c r="K45" s="982"/>
      <c r="L45" s="982"/>
      <c r="M45" s="982"/>
    </row>
    <row r="46" spans="1:13">
      <c r="A46" s="982"/>
      <c r="B46" s="982"/>
      <c r="C46" s="968"/>
      <c r="D46" s="968"/>
      <c r="E46" s="968"/>
      <c r="F46" s="968"/>
      <c r="G46" s="968"/>
      <c r="H46" s="968"/>
      <c r="I46" s="968"/>
      <c r="J46" s="968"/>
      <c r="K46" s="968"/>
      <c r="L46" s="968"/>
      <c r="M46" s="968"/>
    </row>
    <row r="47" spans="1:13">
      <c r="A47" s="982"/>
      <c r="B47" s="982"/>
      <c r="C47" s="968"/>
      <c r="D47" s="968"/>
      <c r="E47" s="968"/>
      <c r="F47" s="968"/>
      <c r="G47" s="968"/>
      <c r="H47" s="968"/>
      <c r="I47" s="968"/>
      <c r="J47" s="968"/>
      <c r="K47" s="968"/>
      <c r="L47" s="968"/>
      <c r="M47" s="968"/>
    </row>
  </sheetData>
  <mergeCells count="12">
    <mergeCell ref="L16:M16"/>
    <mergeCell ref="B4:B5"/>
    <mergeCell ref="D4:D5"/>
    <mergeCell ref="E4:H4"/>
    <mergeCell ref="I4:L4"/>
    <mergeCell ref="B6:B8"/>
    <mergeCell ref="B15:L15"/>
    <mergeCell ref="B16:C16"/>
    <mergeCell ref="D16:E16"/>
    <mergeCell ref="F16:G16"/>
    <mergeCell ref="H16:I16"/>
    <mergeCell ref="J16:K16"/>
  </mergeCells>
  <pageMargins left="0.17" right="0.17" top="0.74803149606299213" bottom="0.74803149606299213" header="0.31496062992125984" footer="0.31496062992125984"/>
  <pageSetup paperSize="9" scale="76" orientation="landscape" horizontalDpi="200" verticalDpi="200" r:id="rId1"/>
  <headerFooter>
    <oddFooter>&amp;C&amp;G</oddFooter>
  </headerFooter>
  <ignoredErrors>
    <ignoredError sqref="H6" formula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0:H14"/>
  <sheetViews>
    <sheetView workbookViewId="0">
      <selection activeCell="A24" sqref="A24"/>
    </sheetView>
  </sheetViews>
  <sheetFormatPr baseColWidth="10" defaultRowHeight="12.75"/>
  <cols>
    <col min="1" max="1" width="45.140625" style="3" customWidth="1"/>
    <col min="2" max="2" width="18.42578125" style="3" customWidth="1"/>
    <col min="3" max="3" width="137.28515625" style="3" customWidth="1"/>
    <col min="4" max="4" width="18.42578125" style="3" customWidth="1"/>
    <col min="5" max="16384" width="11.42578125" style="3"/>
  </cols>
  <sheetData>
    <row r="10" spans="2:8" ht="13.5" thickBot="1"/>
    <row r="11" spans="2:8" ht="47.25" customHeight="1">
      <c r="B11" s="1362" t="s">
        <v>426</v>
      </c>
      <c r="C11" s="1363"/>
      <c r="D11" s="1364"/>
    </row>
    <row r="12" spans="2:8" ht="63" customHeight="1">
      <c r="B12" s="1365"/>
      <c r="C12" s="1366"/>
      <c r="D12" s="1367"/>
      <c r="E12" s="944"/>
      <c r="F12" s="944"/>
      <c r="G12" s="944"/>
      <c r="H12" s="944"/>
    </row>
    <row r="13" spans="2:8" ht="47.25" customHeight="1" thickBot="1">
      <c r="B13" s="1368"/>
      <c r="C13" s="1369"/>
      <c r="D13" s="1370"/>
      <c r="E13" s="942"/>
      <c r="F13" s="942"/>
      <c r="G13" s="942"/>
      <c r="H13" s="942"/>
    </row>
    <row r="14" spans="2:8" ht="13.5" thickBot="1">
      <c r="B14" s="997"/>
      <c r="C14" s="997"/>
      <c r="D14" s="998" t="s">
        <v>436</v>
      </c>
    </row>
  </sheetData>
  <mergeCells count="1">
    <mergeCell ref="B11:D13"/>
  </mergeCells>
  <pageMargins left="0.17" right="0.17" top="0.74803149606299213" bottom="3.35" header="0.31496062992125984" footer="2.65"/>
  <pageSetup scale="52" orientation="landscape" r:id="rId1"/>
  <headerFooter>
    <oddFooter>&amp;C&amp;G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N33"/>
  <sheetViews>
    <sheetView view="pageLayout" zoomScaleNormal="100" workbookViewId="0">
      <selection activeCell="J20" sqref="J20"/>
    </sheetView>
  </sheetViews>
  <sheetFormatPr baseColWidth="10" defaultRowHeight="11.25"/>
  <cols>
    <col min="1" max="1" width="35" style="226" customWidth="1"/>
    <col min="2" max="2" width="9.140625" style="226" bestFit="1" customWidth="1"/>
    <col min="3" max="3" width="11.140625" style="226" bestFit="1" customWidth="1"/>
    <col min="4" max="4" width="9.140625" style="226" bestFit="1" customWidth="1"/>
    <col min="5" max="5" width="14.7109375" style="226" customWidth="1"/>
    <col min="6" max="9" width="11.42578125" style="226"/>
    <col min="10" max="10" width="10.85546875" style="226" customWidth="1"/>
    <col min="11" max="16384" width="11.42578125" style="226"/>
  </cols>
  <sheetData>
    <row r="1" spans="1:14" s="3" customFormat="1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8" t="s">
        <v>436</v>
      </c>
    </row>
    <row r="2" spans="1:14" ht="21" customHeight="1">
      <c r="A2" s="1417" t="s">
        <v>517</v>
      </c>
      <c r="B2" s="1417"/>
      <c r="C2" s="1417"/>
      <c r="D2" s="1417"/>
      <c r="E2" s="1417"/>
      <c r="F2" s="1417"/>
      <c r="G2" s="1417"/>
      <c r="H2" s="1417"/>
      <c r="I2" s="1417"/>
      <c r="J2" s="1417"/>
      <c r="K2" s="1417"/>
      <c r="L2" s="1417"/>
    </row>
    <row r="3" spans="1:14" ht="12" thickBot="1">
      <c r="C3" s="631"/>
      <c r="D3" s="631"/>
    </row>
    <row r="4" spans="1:14" ht="26.25" thickBot="1">
      <c r="A4" s="312" t="s">
        <v>134</v>
      </c>
      <c r="B4" s="227" t="s">
        <v>125</v>
      </c>
      <c r="C4" s="227" t="s">
        <v>135</v>
      </c>
      <c r="D4" s="227" t="s">
        <v>518</v>
      </c>
    </row>
    <row r="5" spans="1:14" ht="14.25">
      <c r="A5" s="228" t="s">
        <v>126</v>
      </c>
      <c r="B5" s="229">
        <v>0.17</v>
      </c>
      <c r="C5" s="229">
        <v>0.21067503315759378</v>
      </c>
      <c r="D5" s="229">
        <v>0.22162838299418691</v>
      </c>
    </row>
    <row r="6" spans="1:14" ht="14.25">
      <c r="A6" s="228" t="s">
        <v>127</v>
      </c>
      <c r="B6" s="229">
        <v>0.35</v>
      </c>
      <c r="C6" s="230">
        <v>0.52073618494195262</v>
      </c>
      <c r="D6" s="230">
        <v>0.57035036910692061</v>
      </c>
    </row>
    <row r="7" spans="1:14" ht="15" thickBot="1">
      <c r="A7" s="231" t="s">
        <v>128</v>
      </c>
      <c r="B7" s="232">
        <v>0.51</v>
      </c>
      <c r="C7" s="232">
        <v>0.72350975668068318</v>
      </c>
      <c r="D7" s="232">
        <v>0.85297835281207546</v>
      </c>
    </row>
    <row r="8" spans="1:14" ht="12.75">
      <c r="A8" s="109"/>
      <c r="B8" s="109"/>
    </row>
    <row r="9" spans="1:14" ht="12.75">
      <c r="A9" s="233" t="s">
        <v>136</v>
      </c>
      <c r="B9" s="109"/>
    </row>
    <row r="10" spans="1:14" ht="12" customHeight="1">
      <c r="A10" s="1414" t="s">
        <v>519</v>
      </c>
      <c r="B10" s="1414"/>
      <c r="C10" s="1414"/>
      <c r="D10" s="1414"/>
      <c r="E10" s="1414"/>
      <c r="F10" s="1414"/>
      <c r="G10" s="1414"/>
      <c r="H10" s="1414"/>
      <c r="I10" s="1414"/>
      <c r="J10" s="1414"/>
    </row>
    <row r="11" spans="1:14" ht="12" customHeight="1">
      <c r="A11" s="1415"/>
      <c r="B11" s="1415"/>
      <c r="C11" s="1415"/>
      <c r="D11" s="1415"/>
      <c r="E11" s="1415"/>
      <c r="F11" s="1415"/>
      <c r="G11" s="1415"/>
      <c r="H11" s="1415"/>
      <c r="I11" s="1415"/>
      <c r="J11" s="1415"/>
    </row>
    <row r="12" spans="1:14" ht="27" customHeight="1">
      <c r="A12" s="1416" t="s">
        <v>137</v>
      </c>
      <c r="B12" s="1416"/>
      <c r="C12" s="1416"/>
      <c r="D12" s="1416"/>
      <c r="E12" s="1416"/>
      <c r="F12" s="1416"/>
      <c r="G12" s="1416"/>
      <c r="H12" s="1416"/>
      <c r="I12" s="1416"/>
      <c r="J12" s="1416"/>
    </row>
    <row r="13" spans="1:14" ht="24" customHeight="1">
      <c r="A13" s="1416" t="s">
        <v>141</v>
      </c>
      <c r="B13" s="1416"/>
      <c r="C13" s="1416"/>
      <c r="D13" s="1416"/>
      <c r="E13" s="1416"/>
      <c r="F13" s="1416"/>
      <c r="G13" s="1416"/>
      <c r="H13" s="1416"/>
      <c r="I13" s="1416"/>
      <c r="J13" s="1416"/>
    </row>
    <row r="14" spans="1:14" ht="12">
      <c r="A14" s="234" t="s">
        <v>138</v>
      </c>
      <c r="B14" s="632"/>
      <c r="C14" s="632"/>
      <c r="D14" s="632"/>
      <c r="E14" s="632"/>
      <c r="F14" s="632"/>
      <c r="G14" s="632"/>
      <c r="H14" s="632"/>
      <c r="I14" s="632"/>
      <c r="J14" s="632"/>
    </row>
    <row r="15" spans="1:14" ht="12">
      <c r="A15" s="234"/>
      <c r="B15" s="632"/>
      <c r="C15" s="632"/>
      <c r="D15" s="632"/>
      <c r="E15" s="632"/>
      <c r="F15" s="632"/>
      <c r="G15" s="632"/>
      <c r="H15" s="632"/>
      <c r="I15" s="632"/>
      <c r="J15" s="632"/>
    </row>
    <row r="16" spans="1:14" ht="12">
      <c r="A16" s="234"/>
      <c r="B16" s="632"/>
      <c r="C16" s="632"/>
      <c r="D16" s="632"/>
      <c r="E16" s="632"/>
      <c r="F16" s="632"/>
      <c r="G16" s="632"/>
      <c r="H16" s="632"/>
      <c r="I16" s="632"/>
      <c r="J16" s="632"/>
    </row>
    <row r="17" spans="1:13">
      <c r="B17" s="235"/>
      <c r="C17" s="235"/>
      <c r="D17" s="235"/>
      <c r="E17" s="236"/>
      <c r="F17" s="192"/>
      <c r="G17" s="192"/>
      <c r="H17" s="192"/>
      <c r="I17" s="192"/>
      <c r="J17" s="192"/>
    </row>
    <row r="18" spans="1:13" ht="12">
      <c r="A18" s="1418" t="s">
        <v>520</v>
      </c>
      <c r="B18" s="1418"/>
      <c r="C18" s="1418"/>
      <c r="D18" s="1418"/>
      <c r="E18" s="1418"/>
      <c r="F18" s="1418"/>
      <c r="G18" s="1418"/>
      <c r="H18" s="1418"/>
      <c r="I18" s="1418"/>
      <c r="J18" s="1418"/>
      <c r="K18" s="1418"/>
    </row>
    <row r="19" spans="1:13" ht="12.75" customHeight="1" thickBot="1">
      <c r="C19" s="631"/>
      <c r="D19" s="631"/>
    </row>
    <row r="20" spans="1:13" ht="26.25" thickBot="1">
      <c r="A20" s="237" t="s">
        <v>139</v>
      </c>
      <c r="B20" s="238" t="s">
        <v>125</v>
      </c>
      <c r="C20" s="227" t="s">
        <v>135</v>
      </c>
      <c r="D20" s="227" t="s">
        <v>518</v>
      </c>
    </row>
    <row r="21" spans="1:13" ht="14.25">
      <c r="A21" s="228" t="s">
        <v>126</v>
      </c>
      <c r="B21" s="239">
        <v>0.16</v>
      </c>
      <c r="C21" s="229">
        <v>0.18891046857752603</v>
      </c>
      <c r="D21" s="229">
        <v>0.19396455761701581</v>
      </c>
      <c r="F21" s="240"/>
    </row>
    <row r="22" spans="1:13" ht="12.75" customHeight="1">
      <c r="A22" s="228" t="s">
        <v>140</v>
      </c>
      <c r="B22" s="239">
        <v>0.25</v>
      </c>
      <c r="C22" s="230">
        <v>0.36326035462183237</v>
      </c>
      <c r="D22" s="230">
        <v>0.38619807112633686</v>
      </c>
    </row>
    <row r="23" spans="1:13" ht="15" thickBot="1">
      <c r="A23" s="231" t="s">
        <v>128</v>
      </c>
      <c r="B23" s="241">
        <v>0.36</v>
      </c>
      <c r="C23" s="232">
        <v>0.50471317028502238</v>
      </c>
      <c r="D23" s="232">
        <v>0.57757233520223994</v>
      </c>
    </row>
    <row r="25" spans="1:13" ht="12">
      <c r="A25" s="233" t="s">
        <v>136</v>
      </c>
      <c r="C25" s="242"/>
      <c r="D25" s="242"/>
    </row>
    <row r="26" spans="1:13" ht="12" customHeight="1">
      <c r="A26" s="1414" t="s">
        <v>519</v>
      </c>
      <c r="B26" s="1414"/>
      <c r="C26" s="1414"/>
      <c r="D26" s="1414"/>
      <c r="E26" s="1414"/>
      <c r="F26" s="1414"/>
      <c r="G26" s="1414"/>
      <c r="H26" s="1414"/>
      <c r="I26" s="1414"/>
      <c r="J26" s="1414"/>
      <c r="K26" s="610"/>
      <c r="L26" s="610"/>
      <c r="M26" s="610"/>
    </row>
    <row r="27" spans="1:13">
      <c r="A27" s="1415"/>
      <c r="B27" s="1415"/>
      <c r="C27" s="1415"/>
      <c r="D27" s="1415"/>
      <c r="E27" s="1415"/>
      <c r="F27" s="1415"/>
      <c r="G27" s="1415"/>
      <c r="H27" s="1415"/>
      <c r="I27" s="1415"/>
      <c r="J27" s="1415"/>
    </row>
    <row r="28" spans="1:13" ht="12" customHeight="1">
      <c r="A28" s="1414" t="s">
        <v>137</v>
      </c>
      <c r="B28" s="1414"/>
      <c r="C28" s="1414"/>
      <c r="D28" s="1414"/>
      <c r="E28" s="1414"/>
      <c r="F28" s="1414"/>
      <c r="G28" s="1414"/>
      <c r="H28" s="1414"/>
      <c r="I28" s="1414"/>
      <c r="J28" s="1414"/>
      <c r="K28" s="610"/>
      <c r="L28" s="610"/>
      <c r="M28" s="610"/>
    </row>
    <row r="29" spans="1:13">
      <c r="A29" s="1415"/>
      <c r="B29" s="1415"/>
      <c r="C29" s="1415"/>
      <c r="D29" s="1415"/>
      <c r="E29" s="1415"/>
      <c r="F29" s="1415"/>
      <c r="G29" s="1415"/>
      <c r="H29" s="1415"/>
      <c r="I29" s="1415"/>
      <c r="J29" s="1415"/>
      <c r="M29" s="610"/>
    </row>
    <row r="30" spans="1:13">
      <c r="A30" s="1414" t="s">
        <v>141</v>
      </c>
      <c r="B30" s="1414"/>
      <c r="C30" s="1414"/>
      <c r="D30" s="1414"/>
      <c r="E30" s="1414"/>
      <c r="F30" s="1414"/>
      <c r="G30" s="1414"/>
      <c r="H30" s="1414"/>
      <c r="I30" s="1414"/>
      <c r="J30" s="1414"/>
      <c r="K30" s="610"/>
      <c r="L30" s="610"/>
    </row>
    <row r="31" spans="1:13">
      <c r="A31" s="1415"/>
      <c r="B31" s="1415"/>
      <c r="C31" s="1415"/>
      <c r="D31" s="1415"/>
      <c r="E31" s="1415"/>
      <c r="F31" s="1415"/>
      <c r="G31" s="1415"/>
      <c r="H31" s="1415"/>
      <c r="I31" s="1415"/>
      <c r="J31" s="1415"/>
    </row>
    <row r="32" spans="1:13" ht="12">
      <c r="A32" s="234" t="s">
        <v>138</v>
      </c>
      <c r="B32" s="242"/>
      <c r="C32" s="243"/>
      <c r="D32" s="243"/>
      <c r="E32" s="243"/>
    </row>
    <row r="33" spans="1:1">
      <c r="A33" s="244"/>
    </row>
  </sheetData>
  <mergeCells count="8">
    <mergeCell ref="A26:J27"/>
    <mergeCell ref="A28:J29"/>
    <mergeCell ref="A30:J31"/>
    <mergeCell ref="A12:J12"/>
    <mergeCell ref="A2:L2"/>
    <mergeCell ref="A18:K18"/>
    <mergeCell ref="A10:J11"/>
    <mergeCell ref="A13:J13"/>
  </mergeCells>
  <pageMargins left="0.23622047244094491" right="0.15748031496062992" top="0.27559055118110237" bottom="0.98425196850393704" header="0.15748031496062992" footer="0"/>
  <pageSetup scale="75" orientation="landscape" r:id="rId1"/>
  <headerFooter alignWithMargins="0">
    <oddFooter>&amp;C&amp;G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0:H14"/>
  <sheetViews>
    <sheetView workbookViewId="0">
      <selection activeCell="A14" sqref="A14"/>
    </sheetView>
  </sheetViews>
  <sheetFormatPr baseColWidth="10" defaultRowHeight="12.75"/>
  <cols>
    <col min="1" max="1" width="45.140625" style="3" customWidth="1"/>
    <col min="2" max="2" width="18.42578125" style="3" customWidth="1"/>
    <col min="3" max="3" width="137.28515625" style="3" customWidth="1"/>
    <col min="4" max="4" width="18.42578125" style="3" customWidth="1"/>
    <col min="5" max="16384" width="11.42578125" style="3"/>
  </cols>
  <sheetData>
    <row r="10" spans="2:8" ht="13.5" thickBot="1"/>
    <row r="11" spans="2:8" ht="47.25" customHeight="1">
      <c r="B11" s="1419" t="s">
        <v>427</v>
      </c>
      <c r="C11" s="1420"/>
      <c r="D11" s="1421"/>
    </row>
    <row r="12" spans="2:8" ht="63" customHeight="1">
      <c r="B12" s="1422"/>
      <c r="C12" s="1423"/>
      <c r="D12" s="1424"/>
      <c r="E12" s="944"/>
      <c r="F12" s="944"/>
      <c r="G12" s="944"/>
      <c r="H12" s="944"/>
    </row>
    <row r="13" spans="2:8" ht="47.25" customHeight="1" thickBot="1">
      <c r="B13" s="1425"/>
      <c r="C13" s="1426"/>
      <c r="D13" s="1427"/>
      <c r="E13" s="942"/>
      <c r="F13" s="942"/>
      <c r="G13" s="942"/>
      <c r="H13" s="942"/>
    </row>
    <row r="14" spans="2:8" ht="13.5" thickBot="1">
      <c r="B14" s="997"/>
      <c r="C14" s="997"/>
      <c r="D14" s="998" t="s">
        <v>436</v>
      </c>
    </row>
  </sheetData>
  <mergeCells count="1">
    <mergeCell ref="B11:D13"/>
  </mergeCells>
  <pageMargins left="0.17" right="0.17" top="0.74803149606299213" bottom="3.35" header="0.31496062992125984" footer="2.65"/>
  <pageSetup scale="52" orientation="landscape" r:id="rId1"/>
  <headerFooter>
    <oddFooter>&amp;C&amp;G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X21"/>
  <sheetViews>
    <sheetView view="pageLayout" zoomScaleNormal="100" workbookViewId="0">
      <selection activeCell="S28" sqref="S28"/>
    </sheetView>
  </sheetViews>
  <sheetFormatPr baseColWidth="10" defaultColWidth="11.42578125" defaultRowHeight="12"/>
  <cols>
    <col min="1" max="1" width="3.140625" style="15" customWidth="1"/>
    <col min="2" max="2" width="15.28515625" style="15" customWidth="1"/>
    <col min="3" max="3" width="8.85546875" style="15" customWidth="1"/>
    <col min="4" max="4" width="9" style="15" customWidth="1"/>
    <col min="5" max="5" width="8" style="15" customWidth="1"/>
    <col min="6" max="6" width="8.28515625" style="15" bestFit="1" customWidth="1"/>
    <col min="7" max="7" width="6.7109375" style="15" customWidth="1"/>
    <col min="8" max="9" width="8.28515625" style="15" bestFit="1" customWidth="1"/>
    <col min="10" max="10" width="6.140625" style="15" customWidth="1"/>
    <col min="11" max="11" width="8" style="15" customWidth="1"/>
    <col min="12" max="12" width="4.7109375" style="15" customWidth="1"/>
    <col min="13" max="13" width="7.42578125" style="15" bestFit="1" customWidth="1"/>
    <col min="14" max="14" width="7.28515625" style="15" customWidth="1"/>
    <col min="15" max="15" width="7" style="15" customWidth="1"/>
    <col min="16" max="16" width="7.42578125" style="15" customWidth="1"/>
    <col min="17" max="17" width="4.5703125" style="15" customWidth="1"/>
    <col min="18" max="19" width="11.5703125" style="15" bestFit="1" customWidth="1"/>
    <col min="20" max="20" width="11.5703125" style="15" customWidth="1"/>
    <col min="21" max="16384" width="11.42578125" style="15"/>
  </cols>
  <sheetData>
    <row r="1" spans="1:24" s="3" customFormat="1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7"/>
      <c r="P1" s="997"/>
      <c r="Q1" s="997"/>
      <c r="R1" s="998" t="s">
        <v>436</v>
      </c>
    </row>
    <row r="2" spans="1:24" ht="24.75" customHeight="1">
      <c r="B2" s="1" t="s">
        <v>442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4"/>
    </row>
    <row r="3" spans="1:24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4"/>
    </row>
    <row r="4" spans="1:24" ht="15.75" customHeight="1">
      <c r="B4" s="14"/>
      <c r="C4" s="1429" t="s">
        <v>12</v>
      </c>
      <c r="D4" s="1430"/>
      <c r="E4" s="1430"/>
      <c r="F4" s="1430"/>
      <c r="G4" s="1431"/>
      <c r="H4" s="1429" t="s">
        <v>13</v>
      </c>
      <c r="I4" s="1430"/>
      <c r="J4" s="1430"/>
      <c r="K4" s="1430"/>
      <c r="L4" s="1431"/>
      <c r="M4" s="1429" t="s">
        <v>14</v>
      </c>
      <c r="N4" s="1430"/>
      <c r="O4" s="1430"/>
      <c r="P4" s="1430"/>
      <c r="Q4" s="1431"/>
    </row>
    <row r="5" spans="1:24" ht="21.75" customHeight="1">
      <c r="B5" s="220" t="s">
        <v>1</v>
      </c>
      <c r="C5" s="321" t="s">
        <v>2</v>
      </c>
      <c r="D5" s="321" t="s">
        <v>15</v>
      </c>
      <c r="E5" s="321" t="s">
        <v>16</v>
      </c>
      <c r="F5" s="321" t="s">
        <v>17</v>
      </c>
      <c r="G5" s="321" t="s">
        <v>16</v>
      </c>
      <c r="H5" s="321" t="s">
        <v>2</v>
      </c>
      <c r="I5" s="321" t="s">
        <v>15</v>
      </c>
      <c r="J5" s="321" t="s">
        <v>16</v>
      </c>
      <c r="K5" s="321" t="s">
        <v>17</v>
      </c>
      <c r="L5" s="321" t="s">
        <v>16</v>
      </c>
      <c r="M5" s="321" t="s">
        <v>2</v>
      </c>
      <c r="N5" s="321" t="s">
        <v>15</v>
      </c>
      <c r="O5" s="321" t="s">
        <v>16</v>
      </c>
      <c r="P5" s="321" t="s">
        <v>17</v>
      </c>
      <c r="Q5" s="321" t="s">
        <v>16</v>
      </c>
    </row>
    <row r="6" spans="1:24" s="14" customFormat="1" ht="3.75" customHeight="1">
      <c r="B6" s="16"/>
      <c r="C6" s="17"/>
      <c r="D6" s="17"/>
      <c r="E6" s="17"/>
      <c r="F6" s="17"/>
      <c r="G6" s="18"/>
      <c r="H6" s="18"/>
      <c r="I6" s="18"/>
      <c r="K6" s="18"/>
      <c r="L6" s="18"/>
      <c r="M6" s="18"/>
      <c r="N6" s="18"/>
      <c r="O6" s="18"/>
    </row>
    <row r="7" spans="1:24" ht="15" customHeight="1">
      <c r="B7" s="221" t="s">
        <v>2</v>
      </c>
      <c r="C7" s="335">
        <f>+C9+C10</f>
        <v>1939419</v>
      </c>
      <c r="D7" s="335">
        <f>+D9+D10</f>
        <v>1115712</v>
      </c>
      <c r="E7" s="339">
        <f>+D7/C7*100</f>
        <v>57.52815662835107</v>
      </c>
      <c r="F7" s="335">
        <f>+F9+F10</f>
        <v>823707</v>
      </c>
      <c r="G7" s="339">
        <f>+F7/C7*100</f>
        <v>42.47184337164893</v>
      </c>
      <c r="H7" s="335">
        <f>+H9+H10</f>
        <v>489701</v>
      </c>
      <c r="I7" s="335">
        <f>+I9+I10</f>
        <v>279509</v>
      </c>
      <c r="J7" s="339">
        <f>+I7/H7*100</f>
        <v>57.077481973694155</v>
      </c>
      <c r="K7" s="335">
        <f>+K9+K10</f>
        <v>210192</v>
      </c>
      <c r="L7" s="339">
        <f>+K7/H7*100</f>
        <v>42.922518026305852</v>
      </c>
      <c r="M7" s="335">
        <f>+M9+M10</f>
        <v>124674</v>
      </c>
      <c r="N7" s="335">
        <f>+N9+N10</f>
        <v>76720</v>
      </c>
      <c r="O7" s="339">
        <f>+N7/M7*100</f>
        <v>61.536487158509388</v>
      </c>
      <c r="P7" s="335">
        <f>+P9+P10</f>
        <v>47954</v>
      </c>
      <c r="Q7" s="339">
        <f>+P7/M7*100</f>
        <v>38.463512841490612</v>
      </c>
    </row>
    <row r="8" spans="1:24" s="14" customFormat="1" ht="4.5" customHeight="1">
      <c r="B8" s="16"/>
      <c r="C8" s="1003"/>
      <c r="D8" s="1003"/>
      <c r="E8" s="1003"/>
      <c r="F8" s="1003"/>
      <c r="G8" s="1004"/>
      <c r="H8" s="1004"/>
      <c r="I8" s="1004"/>
      <c r="K8" s="1004"/>
      <c r="L8" s="1004"/>
      <c r="M8" s="1004"/>
      <c r="N8" s="1004"/>
      <c r="O8" s="1004"/>
    </row>
    <row r="9" spans="1:24" ht="15" customHeight="1">
      <c r="B9" s="395" t="s">
        <v>6</v>
      </c>
      <c r="C9" s="1021">
        <v>1519797</v>
      </c>
      <c r="D9" s="1022">
        <v>874335</v>
      </c>
      <c r="E9" s="637">
        <f>+D9/C9*100</f>
        <v>57.529722719547415</v>
      </c>
      <c r="F9" s="1022">
        <v>645462</v>
      </c>
      <c r="G9" s="637">
        <f>+F9/C9*100</f>
        <v>42.470277280452585</v>
      </c>
      <c r="H9" s="1017">
        <v>372467</v>
      </c>
      <c r="I9" s="1018">
        <v>213423</v>
      </c>
      <c r="J9" s="640">
        <f>+I9/H9*100</f>
        <v>57.299841328225057</v>
      </c>
      <c r="K9" s="1024">
        <v>159044</v>
      </c>
      <c r="L9" s="640">
        <f>+K9/H9*100</f>
        <v>42.70015867177495</v>
      </c>
      <c r="M9" s="1017">
        <v>82731</v>
      </c>
      <c r="N9" s="1018">
        <v>50460</v>
      </c>
      <c r="O9" s="637">
        <f>+N9/M9*100</f>
        <v>60.992856365812088</v>
      </c>
      <c r="P9" s="1018">
        <v>32271</v>
      </c>
      <c r="Q9" s="638">
        <f>+P9/M9*100</f>
        <v>39.007143634187912</v>
      </c>
      <c r="R9" s="19"/>
      <c r="S9" s="19"/>
      <c r="T9" s="19"/>
      <c r="U9" s="19"/>
      <c r="V9" s="19"/>
    </row>
    <row r="10" spans="1:24" ht="14.25" customHeight="1">
      <c r="B10" s="635" t="s">
        <v>7</v>
      </c>
      <c r="C10" s="1023">
        <v>419622</v>
      </c>
      <c r="D10" s="380">
        <v>241377</v>
      </c>
      <c r="E10" s="633">
        <f>+D10/C10*100</f>
        <v>57.522484521783888</v>
      </c>
      <c r="F10" s="380">
        <v>178245</v>
      </c>
      <c r="G10" s="633">
        <f>+F10/C10*100</f>
        <v>42.477515478216112</v>
      </c>
      <c r="H10" s="1019">
        <v>117234</v>
      </c>
      <c r="I10" s="1020">
        <v>66086</v>
      </c>
      <c r="J10" s="641">
        <f>+I10/H10*100</f>
        <v>56.371018646467753</v>
      </c>
      <c r="K10" s="1025">
        <v>51148</v>
      </c>
      <c r="L10" s="641">
        <f>+K10/H10*100</f>
        <v>43.628981353532254</v>
      </c>
      <c r="M10" s="1019">
        <v>41943</v>
      </c>
      <c r="N10" s="1020">
        <v>26260</v>
      </c>
      <c r="O10" s="633">
        <f>+N10/M10*100</f>
        <v>62.608778580454427</v>
      </c>
      <c r="P10" s="1020">
        <v>15683</v>
      </c>
      <c r="Q10" s="634">
        <f>+P10/M10*100</f>
        <v>37.391221419545573</v>
      </c>
      <c r="R10" s="14"/>
      <c r="S10" s="14"/>
      <c r="T10" s="14"/>
      <c r="U10" s="14"/>
      <c r="V10" s="14"/>
    </row>
    <row r="11" spans="1:24" ht="6" customHeight="1">
      <c r="B11" s="20"/>
      <c r="C11" s="21"/>
      <c r="F11" s="21"/>
      <c r="G11" s="21"/>
      <c r="H11" s="21"/>
      <c r="K11" s="21"/>
      <c r="L11" s="21"/>
      <c r="M11" s="21"/>
      <c r="P11" s="21"/>
      <c r="Q11" s="21"/>
    </row>
    <row r="12" spans="1:24">
      <c r="B12" s="10" t="s">
        <v>11</v>
      </c>
      <c r="C12" s="14"/>
      <c r="D12" s="14"/>
      <c r="E12" s="14"/>
      <c r="F12" s="14"/>
      <c r="G12" s="14"/>
      <c r="I12" s="14"/>
      <c r="J12" s="14"/>
      <c r="K12" s="14"/>
      <c r="L12" s="14"/>
      <c r="M12" s="14"/>
      <c r="N12" s="14"/>
      <c r="O12" s="14"/>
      <c r="P12" s="14"/>
    </row>
    <row r="13" spans="1:24"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R13" s="402"/>
      <c r="S13" s="402"/>
      <c r="T13" s="402"/>
      <c r="U13" s="402"/>
      <c r="V13" s="402"/>
      <c r="W13" s="402"/>
      <c r="X13" s="402"/>
    </row>
    <row r="14" spans="1:24" s="250" customFormat="1">
      <c r="B14" s="249"/>
      <c r="C14" s="249"/>
      <c r="D14" s="249"/>
      <c r="E14" s="249"/>
      <c r="F14" s="249"/>
      <c r="G14" s="249"/>
      <c r="H14" s="249"/>
      <c r="I14" s="249"/>
      <c r="J14" s="249"/>
      <c r="K14" s="249"/>
      <c r="L14" s="97"/>
      <c r="M14" s="97"/>
      <c r="N14" s="97"/>
      <c r="O14" s="97"/>
      <c r="P14" s="97"/>
      <c r="R14" s="403"/>
      <c r="S14" s="403"/>
      <c r="T14" s="403"/>
      <c r="U14" s="403"/>
      <c r="V14" s="403"/>
      <c r="W14" s="403"/>
      <c r="X14" s="403"/>
    </row>
    <row r="15" spans="1:24"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7"/>
      <c r="M15" s="14"/>
      <c r="N15" s="14"/>
      <c r="O15" s="14"/>
      <c r="P15" s="14"/>
      <c r="R15" s="402"/>
      <c r="S15" s="1428" t="s">
        <v>12</v>
      </c>
      <c r="T15" s="1428"/>
      <c r="U15" s="1428" t="s">
        <v>13</v>
      </c>
      <c r="V15" s="1428"/>
      <c r="W15" s="1428" t="s">
        <v>14</v>
      </c>
      <c r="X15" s="1428"/>
    </row>
    <row r="16" spans="1:24">
      <c r="B16" s="248"/>
      <c r="C16" s="322"/>
      <c r="D16" s="322"/>
      <c r="E16" s="322"/>
      <c r="F16" s="322"/>
      <c r="G16" s="322"/>
      <c r="H16" s="322"/>
      <c r="I16" s="322"/>
      <c r="J16" s="322"/>
      <c r="K16" s="322"/>
      <c r="L16" s="247"/>
      <c r="M16" s="14"/>
      <c r="N16" s="14"/>
      <c r="O16" s="14"/>
      <c r="P16" s="14"/>
      <c r="R16" s="402"/>
      <c r="S16" s="402" t="s">
        <v>15</v>
      </c>
      <c r="T16" s="402" t="s">
        <v>17</v>
      </c>
      <c r="U16" s="402" t="s">
        <v>15</v>
      </c>
      <c r="V16" s="402" t="s">
        <v>17</v>
      </c>
      <c r="W16" s="402" t="s">
        <v>15</v>
      </c>
      <c r="X16" s="402" t="s">
        <v>17</v>
      </c>
    </row>
    <row r="17" spans="2:24">
      <c r="B17" s="248"/>
      <c r="C17" s="248"/>
      <c r="D17" s="322"/>
      <c r="E17" s="248"/>
      <c r="F17" s="248"/>
      <c r="G17" s="248"/>
      <c r="H17" s="248"/>
      <c r="I17" s="248"/>
      <c r="J17" s="248"/>
      <c r="K17" s="248"/>
      <c r="L17" s="248"/>
      <c r="R17" s="404" t="s">
        <v>6</v>
      </c>
      <c r="S17" s="405">
        <v>826768</v>
      </c>
      <c r="T17" s="405">
        <v>610843</v>
      </c>
      <c r="U17" s="405">
        <v>181559</v>
      </c>
      <c r="V17" s="405">
        <v>134034</v>
      </c>
      <c r="W17" s="405">
        <v>49261</v>
      </c>
      <c r="X17" s="405">
        <v>31082</v>
      </c>
    </row>
    <row r="18" spans="2:24" s="253" customFormat="1">
      <c r="B18" s="251"/>
      <c r="C18" s="252"/>
      <c r="D18" s="252"/>
      <c r="E18" s="252"/>
      <c r="F18" s="252"/>
      <c r="G18" s="252"/>
      <c r="H18" s="252"/>
      <c r="I18" s="252"/>
      <c r="J18" s="252"/>
      <c r="K18" s="252"/>
      <c r="L18" s="251"/>
    </row>
    <row r="19" spans="2:24" ht="12.75">
      <c r="C19" s="3"/>
      <c r="D19" s="3"/>
      <c r="E19" s="3"/>
      <c r="H19" s="3"/>
      <c r="I19" s="3"/>
      <c r="J19" s="3"/>
      <c r="M19" s="3"/>
      <c r="N19" s="3"/>
      <c r="O19" s="3"/>
      <c r="P19" s="3"/>
    </row>
    <row r="20" spans="2:24" ht="12.75">
      <c r="C20" s="11"/>
      <c r="D20" s="11"/>
      <c r="E20" s="11"/>
      <c r="H20" s="3"/>
      <c r="I20" s="3"/>
      <c r="J20" s="3"/>
      <c r="M20" s="3"/>
      <c r="N20" s="3"/>
      <c r="O20" s="3"/>
      <c r="P20" s="3"/>
    </row>
    <row r="21" spans="2:24" ht="12.75">
      <c r="H21" s="11"/>
      <c r="I21" s="11"/>
      <c r="J21" s="11"/>
      <c r="M21" s="3"/>
      <c r="N21" s="11"/>
      <c r="O21" s="11"/>
      <c r="P21" s="11"/>
    </row>
  </sheetData>
  <mergeCells count="6">
    <mergeCell ref="W15:X15"/>
    <mergeCell ref="C4:G4"/>
    <mergeCell ref="H4:L4"/>
    <mergeCell ref="M4:Q4"/>
    <mergeCell ref="S15:T15"/>
    <mergeCell ref="U15:V15"/>
  </mergeCells>
  <pageMargins left="0.17" right="0.19685039370078741" top="0.69" bottom="0.39370078740157483" header="0" footer="0"/>
  <pageSetup paperSize="9" orientation="landscape" r:id="rId1"/>
  <headerFooter alignWithMargins="0">
    <oddFooter>&amp;C&amp;G</oddFooter>
  </headerFooter>
  <ignoredErrors>
    <ignoredError sqref="L7 G7 E7 O7 J7" formula="1"/>
  </ignoredError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U43"/>
  <sheetViews>
    <sheetView view="pageLayout" zoomScale="70" zoomScaleNormal="100" zoomScalePageLayoutView="70" workbookViewId="0">
      <selection activeCell="S28" sqref="S28"/>
    </sheetView>
  </sheetViews>
  <sheetFormatPr baseColWidth="10" defaultColWidth="11.42578125" defaultRowHeight="12.75"/>
  <cols>
    <col min="1" max="1" width="9.7109375" style="3" customWidth="1"/>
    <col min="2" max="9" width="11.42578125" style="3"/>
    <col min="10" max="10" width="11.42578125" style="3" customWidth="1"/>
    <col min="11" max="11" width="2.7109375" style="3" customWidth="1"/>
    <col min="12" max="12" width="1.85546875" style="3" customWidth="1"/>
    <col min="13" max="13" width="12.5703125" style="3" customWidth="1"/>
    <col min="14" max="16384" width="11.42578125" style="3"/>
  </cols>
  <sheetData>
    <row r="1" spans="1:21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4"/>
      <c r="N1" s="4"/>
      <c r="O1" s="4"/>
      <c r="P1" s="4"/>
      <c r="Q1" s="4"/>
      <c r="R1" s="4"/>
      <c r="S1" s="997"/>
      <c r="T1" s="998" t="s">
        <v>436</v>
      </c>
    </row>
    <row r="2" spans="1:21" ht="25.5" customHeight="1">
      <c r="A2" s="2" t="s">
        <v>443</v>
      </c>
      <c r="B2" s="389"/>
      <c r="C2" s="389"/>
      <c r="D2" s="389"/>
      <c r="E2" s="389"/>
      <c r="F2" s="389"/>
      <c r="G2" s="389"/>
      <c r="H2" s="389"/>
      <c r="I2" s="389"/>
      <c r="K2" s="334"/>
      <c r="L2" s="334"/>
      <c r="M2" s="406"/>
      <c r="N2" s="406"/>
      <c r="O2" s="406"/>
      <c r="P2" s="406"/>
      <c r="Q2" s="406"/>
      <c r="R2" s="406"/>
      <c r="S2" s="334"/>
      <c r="T2" s="334"/>
      <c r="U2" s="334"/>
    </row>
    <row r="3" spans="1:21" ht="12.75" customHeight="1">
      <c r="A3" s="389"/>
      <c r="B3" s="389"/>
      <c r="C3" s="389"/>
      <c r="D3" s="389"/>
      <c r="E3" s="389"/>
      <c r="F3" s="389"/>
      <c r="G3" s="389"/>
      <c r="H3" s="389"/>
      <c r="I3" s="389"/>
      <c r="K3" s="334"/>
      <c r="L3" s="334"/>
      <c r="M3" s="406"/>
      <c r="N3" s="402"/>
      <c r="O3" s="1428" t="s">
        <v>12</v>
      </c>
      <c r="P3" s="1428"/>
      <c r="Q3" s="406"/>
      <c r="R3" s="406"/>
      <c r="S3" s="334"/>
      <c r="T3" s="334"/>
      <c r="U3" s="334"/>
    </row>
    <row r="4" spans="1:21">
      <c r="A4" s="4"/>
      <c r="B4" s="4"/>
      <c r="C4" s="4"/>
      <c r="D4" s="4"/>
      <c r="E4" s="4"/>
      <c r="K4" s="334"/>
      <c r="L4" s="334"/>
      <c r="M4" s="406"/>
      <c r="N4" s="402"/>
      <c r="O4" s="402" t="s">
        <v>15</v>
      </c>
      <c r="P4" s="402" t="s">
        <v>17</v>
      </c>
      <c r="Q4" s="406"/>
      <c r="R4" s="406"/>
      <c r="S4" s="334"/>
      <c r="T4" s="334"/>
      <c r="U4" s="334"/>
    </row>
    <row r="5" spans="1:21" ht="14.25">
      <c r="A5" s="4"/>
      <c r="B5" s="1432"/>
      <c r="C5" s="1432"/>
      <c r="D5" s="1432"/>
      <c r="E5" s="22"/>
      <c r="F5" s="23"/>
      <c r="I5" s="334"/>
      <c r="J5" s="334"/>
      <c r="K5" s="334"/>
      <c r="L5" s="334"/>
      <c r="M5" s="406"/>
      <c r="N5" s="404" t="s">
        <v>6</v>
      </c>
      <c r="O5" s="534">
        <v>874335</v>
      </c>
      <c r="P5" s="534">
        <v>645462</v>
      </c>
      <c r="Q5" s="406"/>
      <c r="R5" s="406"/>
      <c r="S5" s="334"/>
      <c r="T5" s="334"/>
      <c r="U5" s="334"/>
    </row>
    <row r="6" spans="1:21" ht="18">
      <c r="A6" s="4"/>
      <c r="B6" s="22"/>
      <c r="C6" s="22"/>
      <c r="D6" s="22"/>
      <c r="E6" s="4"/>
      <c r="F6" s="4"/>
      <c r="G6" s="5"/>
      <c r="H6" s="6"/>
      <c r="I6" s="642"/>
      <c r="J6" s="24"/>
      <c r="K6" s="334"/>
      <c r="L6" s="334"/>
      <c r="M6" s="406"/>
      <c r="N6" s="404" t="s">
        <v>7</v>
      </c>
      <c r="O6" s="534">
        <v>241377</v>
      </c>
      <c r="P6" s="534">
        <v>178245</v>
      </c>
      <c r="Q6" s="406"/>
      <c r="R6" s="406"/>
      <c r="S6" s="334"/>
      <c r="T6" s="334"/>
      <c r="U6" s="334"/>
    </row>
    <row r="7" spans="1:21" ht="15">
      <c r="A7" s="25"/>
      <c r="B7" s="401"/>
      <c r="C7" s="26"/>
      <c r="D7" s="26"/>
      <c r="E7" s="26"/>
      <c r="F7" s="7"/>
      <c r="G7" s="27"/>
      <c r="H7" s="27"/>
      <c r="I7" s="643"/>
      <c r="J7" s="15"/>
      <c r="K7" s="334"/>
      <c r="L7" s="334"/>
      <c r="M7" s="406"/>
      <c r="N7" s="406"/>
      <c r="O7" s="1428" t="s">
        <v>13</v>
      </c>
      <c r="P7" s="1428"/>
      <c r="Q7" s="406"/>
      <c r="R7" s="406"/>
      <c r="S7" s="334"/>
      <c r="T7" s="334"/>
      <c r="U7" s="334"/>
    </row>
    <row r="8" spans="1:21" ht="15">
      <c r="A8" s="28"/>
      <c r="B8" s="392"/>
      <c r="C8" s="393"/>
      <c r="D8" s="393"/>
      <c r="E8" s="29"/>
      <c r="F8" s="7"/>
      <c r="G8" s="30"/>
      <c r="H8" s="30"/>
      <c r="I8" s="643"/>
      <c r="J8" s="15"/>
      <c r="K8" s="334"/>
      <c r="L8" s="334"/>
      <c r="M8" s="406"/>
      <c r="N8" s="406"/>
      <c r="O8" s="402" t="s">
        <v>15</v>
      </c>
      <c r="P8" s="402" t="s">
        <v>17</v>
      </c>
      <c r="Q8" s="406"/>
      <c r="R8" s="406"/>
      <c r="S8" s="334"/>
      <c r="T8" s="334"/>
      <c r="U8" s="334"/>
    </row>
    <row r="9" spans="1:21" ht="15">
      <c r="A9" s="28"/>
      <c r="B9" s="393"/>
      <c r="C9" s="393"/>
      <c r="D9" s="393"/>
      <c r="E9" s="29"/>
      <c r="F9" s="7"/>
      <c r="G9" s="30"/>
      <c r="H9" s="643"/>
      <c r="I9" s="643"/>
      <c r="J9" s="15"/>
      <c r="K9" s="334"/>
      <c r="L9" s="334"/>
      <c r="M9" s="406"/>
      <c r="N9" s="404" t="s">
        <v>6</v>
      </c>
      <c r="O9" s="440">
        <v>213423</v>
      </c>
      <c r="P9" s="440">
        <v>159044</v>
      </c>
      <c r="Q9" s="406"/>
      <c r="R9" s="406"/>
      <c r="S9" s="334"/>
      <c r="T9" s="334"/>
      <c r="U9" s="334"/>
    </row>
    <row r="10" spans="1:21">
      <c r="A10" s="4"/>
      <c r="B10" s="4"/>
      <c r="C10" s="4"/>
      <c r="D10" s="4"/>
      <c r="H10" s="15"/>
      <c r="I10" s="15"/>
      <c r="J10" s="15"/>
      <c r="K10" s="334"/>
      <c r="L10" s="334"/>
      <c r="M10" s="406"/>
      <c r="N10" s="404" t="s">
        <v>7</v>
      </c>
      <c r="O10" s="440">
        <v>66086</v>
      </c>
      <c r="P10" s="440">
        <v>51148</v>
      </c>
      <c r="Q10" s="406"/>
      <c r="R10" s="406"/>
      <c r="S10" s="334"/>
      <c r="T10" s="334"/>
      <c r="U10" s="334"/>
    </row>
    <row r="11" spans="1:21">
      <c r="A11" s="4"/>
      <c r="B11" s="4"/>
      <c r="C11" s="4"/>
      <c r="D11" s="4"/>
      <c r="K11" s="334"/>
      <c r="L11" s="334"/>
      <c r="M11" s="406"/>
      <c r="N11" s="408"/>
      <c r="O11" s="1428" t="s">
        <v>14</v>
      </c>
      <c r="P11" s="1428"/>
      <c r="Q11" s="406"/>
      <c r="R11" s="406"/>
      <c r="S11" s="334"/>
      <c r="T11" s="334"/>
      <c r="U11" s="334"/>
    </row>
    <row r="12" spans="1:21">
      <c r="A12" s="31"/>
      <c r="B12" s="4"/>
      <c r="C12" s="4"/>
      <c r="D12" s="4"/>
      <c r="K12" s="334"/>
      <c r="L12" s="334"/>
      <c r="M12" s="406"/>
      <c r="N12" s="408"/>
      <c r="O12" s="402" t="s">
        <v>15</v>
      </c>
      <c r="P12" s="402" t="s">
        <v>17</v>
      </c>
      <c r="Q12" s="406"/>
      <c r="R12" s="406"/>
      <c r="S12" s="334"/>
      <c r="T12" s="334"/>
      <c r="U12" s="334"/>
    </row>
    <row r="13" spans="1:21">
      <c r="A13" s="31"/>
      <c r="B13" s="4"/>
      <c r="C13" s="4"/>
      <c r="D13" s="4"/>
      <c r="K13" s="334"/>
      <c r="L13" s="334"/>
      <c r="M13" s="406"/>
      <c r="N13" s="404" t="s">
        <v>6</v>
      </c>
      <c r="O13" s="440">
        <v>50460</v>
      </c>
      <c r="P13" s="440">
        <v>32271</v>
      </c>
      <c r="Q13" s="406"/>
      <c r="R13" s="406"/>
      <c r="S13" s="334"/>
      <c r="T13" s="334"/>
      <c r="U13" s="334"/>
    </row>
    <row r="14" spans="1:21">
      <c r="A14" s="31"/>
      <c r="B14" s="29"/>
      <c r="C14" s="29"/>
      <c r="D14" s="4"/>
      <c r="K14" s="334"/>
      <c r="L14" s="334"/>
      <c r="M14" s="406"/>
      <c r="N14" s="404" t="s">
        <v>7</v>
      </c>
      <c r="O14" s="440">
        <v>26260</v>
      </c>
      <c r="P14" s="440">
        <v>15683</v>
      </c>
      <c r="Q14" s="406"/>
      <c r="R14" s="406"/>
      <c r="S14" s="334"/>
      <c r="T14" s="334"/>
      <c r="U14" s="334"/>
    </row>
    <row r="15" spans="1:21">
      <c r="A15" s="31"/>
      <c r="B15" s="29"/>
      <c r="C15" s="29"/>
      <c r="D15" s="4"/>
      <c r="K15" s="334"/>
      <c r="L15" s="334"/>
      <c r="M15" s="406"/>
      <c r="N15" s="406"/>
      <c r="O15" s="406"/>
      <c r="P15" s="406"/>
      <c r="Q15" s="406"/>
      <c r="R15" s="406"/>
      <c r="S15" s="334"/>
    </row>
    <row r="16" spans="1:21">
      <c r="A16" s="31"/>
      <c r="B16" s="29"/>
      <c r="C16" s="29"/>
      <c r="N16" s="334"/>
      <c r="O16" s="334"/>
      <c r="P16" s="334"/>
      <c r="Q16" s="334"/>
    </row>
    <row r="18" spans="1:13" ht="20.25" customHeight="1">
      <c r="M18" s="2" t="s">
        <v>445</v>
      </c>
    </row>
    <row r="21" spans="1:13">
      <c r="A21" s="2" t="s">
        <v>444</v>
      </c>
    </row>
    <row r="37" spans="1:13">
      <c r="M37" s="10"/>
    </row>
    <row r="40" spans="1:13" hidden="1"/>
    <row r="41" spans="1:13" hidden="1"/>
    <row r="42" spans="1:13" hidden="1"/>
    <row r="43" spans="1:13">
      <c r="A43" s="10" t="s">
        <v>11</v>
      </c>
    </row>
  </sheetData>
  <mergeCells count="4">
    <mergeCell ref="O7:P7"/>
    <mergeCell ref="O11:P11"/>
    <mergeCell ref="B5:D5"/>
    <mergeCell ref="O3:P3"/>
  </mergeCells>
  <pageMargins left="0.19685039370078741" right="0.19685039370078741" top="0.39370078740157483" bottom="0.67" header="0" footer="0"/>
  <pageSetup paperSize="9" scale="66" orientation="landscape" r:id="rId1"/>
  <headerFooter alignWithMargins="0">
    <oddFooter>&amp;C&amp;G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R42"/>
  <sheetViews>
    <sheetView view="pageLayout" zoomScaleNormal="100" workbookViewId="0">
      <selection activeCell="P13" sqref="P13"/>
    </sheetView>
  </sheetViews>
  <sheetFormatPr baseColWidth="10" defaultColWidth="11.42578125" defaultRowHeight="12.75"/>
  <cols>
    <col min="1" max="1" width="1.85546875" style="3" customWidth="1"/>
    <col min="2" max="2" width="9.5703125" style="3" customWidth="1"/>
    <col min="3" max="12" width="10.140625" style="3" customWidth="1"/>
    <col min="13" max="13" width="11.5703125" style="3" customWidth="1"/>
    <col min="14" max="14" width="12" style="3" customWidth="1"/>
    <col min="15" max="15" width="17.28515625" style="3" customWidth="1"/>
    <col min="16" max="16" width="10.140625" style="3" customWidth="1"/>
    <col min="17" max="16384" width="11.42578125" style="3"/>
  </cols>
  <sheetData>
    <row r="1" spans="1:18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7"/>
      <c r="P1" s="997"/>
      <c r="Q1" s="997"/>
      <c r="R1" s="998" t="s">
        <v>436</v>
      </c>
    </row>
    <row r="2" spans="1:18" ht="21" customHeight="1">
      <c r="B2" s="1" t="s">
        <v>446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8" ht="16.5" customHeight="1"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8" ht="18.75" customHeight="1">
      <c r="B4" s="1433" t="s">
        <v>1</v>
      </c>
      <c r="C4" s="1353">
        <v>2006</v>
      </c>
      <c r="D4" s="1353">
        <v>2007</v>
      </c>
      <c r="E4" s="1353">
        <v>2008</v>
      </c>
      <c r="F4" s="1353">
        <v>2009</v>
      </c>
      <c r="G4" s="1353">
        <v>2010</v>
      </c>
      <c r="H4" s="1353">
        <v>2011</v>
      </c>
      <c r="I4" s="1353">
        <v>2012</v>
      </c>
      <c r="J4" s="1353">
        <v>2013</v>
      </c>
      <c r="K4" s="1437">
        <v>2014</v>
      </c>
      <c r="L4" s="1437">
        <v>2015</v>
      </c>
      <c r="M4" s="1437">
        <v>2016</v>
      </c>
      <c r="N4" s="1435" t="s">
        <v>385</v>
      </c>
    </row>
    <row r="5" spans="1:18" ht="22.5" customHeight="1">
      <c r="B5" s="1434"/>
      <c r="C5" s="1353"/>
      <c r="D5" s="1353"/>
      <c r="E5" s="1353"/>
      <c r="F5" s="1353"/>
      <c r="G5" s="1353"/>
      <c r="H5" s="1353"/>
      <c r="I5" s="1353"/>
      <c r="J5" s="1353"/>
      <c r="K5" s="1438"/>
      <c r="L5" s="1438"/>
      <c r="M5" s="1438"/>
      <c r="N5" s="1436"/>
    </row>
    <row r="6" spans="1:18" ht="2.25" customHeight="1">
      <c r="B6" s="26"/>
      <c r="C6" s="22"/>
      <c r="D6" s="22"/>
      <c r="E6" s="22"/>
      <c r="F6" s="22"/>
      <c r="G6" s="22"/>
      <c r="H6" s="22"/>
      <c r="N6" s="34"/>
    </row>
    <row r="7" spans="1:18" s="38" customFormat="1" ht="19.5" customHeight="1">
      <c r="B7" s="35" t="s">
        <v>2</v>
      </c>
      <c r="C7" s="36">
        <v>1586520</v>
      </c>
      <c r="D7" s="36">
        <v>1569065</v>
      </c>
      <c r="E7" s="36">
        <v>1600522</v>
      </c>
      <c r="F7" s="36">
        <v>1650150</v>
      </c>
      <c r="G7" s="36">
        <f>+SUM(G9:G10)</f>
        <v>1718738</v>
      </c>
      <c r="H7" s="36">
        <v>1808415</v>
      </c>
      <c r="I7" s="36">
        <v>1824904</v>
      </c>
      <c r="J7" s="36">
        <f>+SUM(J9:J10)</f>
        <v>1830743</v>
      </c>
      <c r="K7" s="36">
        <v>1871445</v>
      </c>
      <c r="L7" s="646">
        <f>+L9+L10</f>
        <v>1902935</v>
      </c>
      <c r="M7" s="646">
        <f>+M9+M10</f>
        <v>1939419</v>
      </c>
      <c r="N7" s="37">
        <f>+((M7/C7)^(0.1)-1)*100</f>
        <v>2.02876022432672</v>
      </c>
    </row>
    <row r="8" spans="1:18" s="38" customFormat="1" ht="2.25" customHeight="1">
      <c r="B8" s="39"/>
      <c r="C8" s="40"/>
      <c r="D8" s="40"/>
      <c r="E8" s="40"/>
      <c r="F8" s="40"/>
      <c r="G8" s="40"/>
      <c r="H8" s="40"/>
      <c r="L8" s="645"/>
      <c r="M8" s="645"/>
      <c r="N8" s="41"/>
    </row>
    <row r="9" spans="1:18" s="44" customFormat="1" ht="21" customHeight="1">
      <c r="B9" s="42" t="s">
        <v>6</v>
      </c>
      <c r="C9" s="43">
        <v>1306548</v>
      </c>
      <c r="D9" s="43">
        <v>1270295</v>
      </c>
      <c r="E9" s="43">
        <v>1283482</v>
      </c>
      <c r="F9" s="43">
        <v>1312549</v>
      </c>
      <c r="G9" s="43">
        <v>1366237</v>
      </c>
      <c r="H9" s="43">
        <v>1441845</v>
      </c>
      <c r="I9" s="43">
        <v>1442286</v>
      </c>
      <c r="J9" s="43">
        <v>1437611</v>
      </c>
      <c r="K9" s="43">
        <v>1468072</v>
      </c>
      <c r="L9" s="648">
        <v>1491452</v>
      </c>
      <c r="M9" s="1032">
        <v>1519797</v>
      </c>
      <c r="N9" s="37">
        <f>+((M9/C9)^(0.1)-1)*100</f>
        <v>1.5233690422124191</v>
      </c>
    </row>
    <row r="10" spans="1:18" s="44" customFormat="1" ht="21" customHeight="1">
      <c r="B10" s="45" t="s">
        <v>7</v>
      </c>
      <c r="C10" s="43">
        <v>279972</v>
      </c>
      <c r="D10" s="43">
        <v>298770</v>
      </c>
      <c r="E10" s="43">
        <v>317040</v>
      </c>
      <c r="F10" s="43">
        <v>337601</v>
      </c>
      <c r="G10" s="317">
        <v>352501</v>
      </c>
      <c r="H10" s="43">
        <v>366570</v>
      </c>
      <c r="I10" s="43">
        <v>382618</v>
      </c>
      <c r="J10" s="43">
        <v>393132</v>
      </c>
      <c r="K10" s="43">
        <v>403373</v>
      </c>
      <c r="L10" s="647">
        <v>411483</v>
      </c>
      <c r="M10" s="1031">
        <v>419622</v>
      </c>
      <c r="N10" s="37">
        <f>+((M10/C10)^(0.1)-1)*100</f>
        <v>4.1296395268074937</v>
      </c>
    </row>
    <row r="11" spans="1:18" ht="5.25" customHeight="1"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Q11" s="4"/>
    </row>
    <row r="12" spans="1:18" ht="16.5" customHeight="1">
      <c r="B12" s="10" t="s">
        <v>11</v>
      </c>
      <c r="M12" s="616"/>
      <c r="N12" s="24"/>
    </row>
    <row r="13" spans="1:18">
      <c r="B13" s="2"/>
    </row>
    <row r="14" spans="1:18" ht="18">
      <c r="B14" s="1" t="s">
        <v>447</v>
      </c>
      <c r="L14" s="24"/>
    </row>
    <row r="15" spans="1:18">
      <c r="R15" s="4"/>
    </row>
    <row r="16" spans="1:18">
      <c r="R16" s="4"/>
    </row>
    <row r="17" spans="18:18">
      <c r="R17" s="4"/>
    </row>
    <row r="18" spans="18:18">
      <c r="R18" s="4"/>
    </row>
    <row r="19" spans="18:18">
      <c r="R19" s="4"/>
    </row>
    <row r="20" spans="18:18">
      <c r="R20" s="4"/>
    </row>
    <row r="21" spans="18:18">
      <c r="R21" s="4"/>
    </row>
    <row r="22" spans="18:18">
      <c r="R22" s="4"/>
    </row>
    <row r="23" spans="18:18">
      <c r="R23" s="4"/>
    </row>
    <row r="24" spans="18:18">
      <c r="R24" s="4"/>
    </row>
    <row r="25" spans="18:18">
      <c r="R25" s="4"/>
    </row>
    <row r="26" spans="18:18">
      <c r="R26" s="4"/>
    </row>
    <row r="41" spans="2:2">
      <c r="B41" s="47"/>
    </row>
    <row r="42" spans="2:2">
      <c r="B42" s="10" t="s">
        <v>11</v>
      </c>
    </row>
  </sheetData>
  <mergeCells count="13">
    <mergeCell ref="B4:B5"/>
    <mergeCell ref="N4:N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ageMargins left="0.17" right="0.17" top="0.59055118110236227" bottom="0.67" header="0" footer="0"/>
  <pageSetup paperSize="9" scale="78" orientation="landscape" r:id="rId1"/>
  <headerFooter alignWithMargins="0">
    <oddFooter>&amp;C&amp;G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U37"/>
  <sheetViews>
    <sheetView view="pageLayout" topLeftCell="A4" zoomScale="70" zoomScaleNormal="100" zoomScalePageLayoutView="70" workbookViewId="0">
      <selection activeCell="T24" sqref="T24"/>
    </sheetView>
  </sheetViews>
  <sheetFormatPr baseColWidth="10" defaultColWidth="11.42578125" defaultRowHeight="12"/>
  <cols>
    <col min="1" max="1" width="3.5703125" style="15" customWidth="1"/>
    <col min="2" max="2" width="9.42578125" style="15" customWidth="1"/>
    <col min="3" max="13" width="8.7109375" style="15" customWidth="1"/>
    <col min="14" max="14" width="11.7109375" style="15" customWidth="1"/>
    <col min="15" max="15" width="15" style="15" customWidth="1"/>
    <col min="16" max="17" width="11.42578125" style="15"/>
    <col min="18" max="18" width="10.42578125" style="15" customWidth="1"/>
    <col min="19" max="16384" width="11.42578125" style="15"/>
  </cols>
  <sheetData>
    <row r="1" spans="1:18" s="3" customFormat="1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7"/>
      <c r="P1" s="997"/>
      <c r="Q1" s="997"/>
      <c r="R1" s="998" t="s">
        <v>436</v>
      </c>
    </row>
    <row r="2" spans="1:18" ht="23.25" customHeight="1">
      <c r="B2" s="7" t="s">
        <v>448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8" ht="14.25" customHeight="1"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8" ht="20.25" customHeight="1">
      <c r="B4" s="1439" t="s">
        <v>1</v>
      </c>
      <c r="C4" s="1443">
        <v>2006</v>
      </c>
      <c r="D4" s="1443">
        <v>2007</v>
      </c>
      <c r="E4" s="1443">
        <v>2008</v>
      </c>
      <c r="F4" s="1443">
        <v>2009</v>
      </c>
      <c r="G4" s="1443">
        <v>2010</v>
      </c>
      <c r="H4" s="1443">
        <v>2011</v>
      </c>
      <c r="I4" s="1443">
        <v>2012</v>
      </c>
      <c r="J4" s="1443">
        <v>2013</v>
      </c>
      <c r="K4" s="1444">
        <v>2014</v>
      </c>
      <c r="L4" s="1444">
        <v>2015</v>
      </c>
      <c r="M4" s="1444">
        <v>2016</v>
      </c>
      <c r="N4" s="1441" t="s">
        <v>385</v>
      </c>
    </row>
    <row r="5" spans="1:18" ht="18.75" customHeight="1">
      <c r="B5" s="1440"/>
      <c r="C5" s="1443"/>
      <c r="D5" s="1443"/>
      <c r="E5" s="1443"/>
      <c r="F5" s="1443"/>
      <c r="G5" s="1443"/>
      <c r="H5" s="1443"/>
      <c r="I5" s="1443"/>
      <c r="J5" s="1443"/>
      <c r="K5" s="1445"/>
      <c r="L5" s="1445"/>
      <c r="M5" s="1445"/>
      <c r="N5" s="1442"/>
    </row>
    <row r="6" spans="1:18" ht="2.25" customHeight="1">
      <c r="B6" s="18"/>
      <c r="C6" s="50"/>
      <c r="D6" s="50"/>
      <c r="E6" s="50"/>
      <c r="F6" s="50"/>
      <c r="G6" s="50"/>
      <c r="H6" s="50"/>
      <c r="I6" s="50"/>
      <c r="N6" s="51"/>
    </row>
    <row r="7" spans="1:18" ht="17.25" customHeight="1">
      <c r="B7" s="52" t="s">
        <v>2</v>
      </c>
      <c r="C7" s="53">
        <v>358763</v>
      </c>
      <c r="D7" s="53">
        <v>362690</v>
      </c>
      <c r="E7" s="53">
        <v>365227</v>
      </c>
      <c r="F7" s="53">
        <v>387603</v>
      </c>
      <c r="G7" s="53">
        <f>+SUM(G9:G10)</f>
        <v>415301</v>
      </c>
      <c r="H7" s="53">
        <v>412916</v>
      </c>
      <c r="I7" s="53">
        <v>423920</v>
      </c>
      <c r="J7" s="53">
        <f>+SUM(J9:J10)</f>
        <v>425650</v>
      </c>
      <c r="K7" s="53">
        <v>445763</v>
      </c>
      <c r="L7" s="649">
        <f>+L9+L10</f>
        <v>458565</v>
      </c>
      <c r="M7" s="649">
        <f>+M9+M10</f>
        <v>489701</v>
      </c>
      <c r="N7" s="37">
        <f>+((M7/C7)^(0.1)-1)*100</f>
        <v>3.160237754891515</v>
      </c>
    </row>
    <row r="8" spans="1:18" ht="2.25" customHeight="1">
      <c r="B8" s="17"/>
      <c r="C8" s="54"/>
      <c r="D8" s="54"/>
      <c r="E8" s="54"/>
      <c r="F8" s="54"/>
      <c r="G8" s="54"/>
      <c r="H8" s="54"/>
      <c r="I8" s="54"/>
      <c r="N8" s="55"/>
    </row>
    <row r="9" spans="1:18" ht="17.25" customHeight="1">
      <c r="B9" s="56" t="s">
        <v>6</v>
      </c>
      <c r="C9" s="57">
        <v>272617</v>
      </c>
      <c r="D9" s="57">
        <v>272608</v>
      </c>
      <c r="E9" s="57">
        <v>271428</v>
      </c>
      <c r="F9" s="57">
        <v>290137</v>
      </c>
      <c r="G9" s="57">
        <v>314614</v>
      </c>
      <c r="H9" s="57">
        <v>307894</v>
      </c>
      <c r="I9" s="57">
        <v>315138</v>
      </c>
      <c r="J9" s="57">
        <v>315593</v>
      </c>
      <c r="K9" s="57">
        <v>331208</v>
      </c>
      <c r="L9" s="650">
        <v>343171</v>
      </c>
      <c r="M9" s="1033">
        <v>372467</v>
      </c>
      <c r="N9" s="37">
        <f>+((M9/C9)^(0.1)-1)*100</f>
        <v>3.1700133326135083</v>
      </c>
    </row>
    <row r="10" spans="1:18" ht="17.25" customHeight="1">
      <c r="B10" s="59" t="s">
        <v>7</v>
      </c>
      <c r="C10" s="57">
        <v>86146</v>
      </c>
      <c r="D10" s="57">
        <v>90082</v>
      </c>
      <c r="E10" s="57">
        <v>93799</v>
      </c>
      <c r="F10" s="57">
        <v>97466</v>
      </c>
      <c r="G10" s="318">
        <v>100687</v>
      </c>
      <c r="H10" s="57">
        <v>105022</v>
      </c>
      <c r="I10" s="57">
        <v>108782</v>
      </c>
      <c r="J10" s="57">
        <v>110057</v>
      </c>
      <c r="K10" s="57">
        <v>114555</v>
      </c>
      <c r="L10" s="651">
        <v>115394</v>
      </c>
      <c r="M10" s="1033">
        <v>117234</v>
      </c>
      <c r="N10" s="37">
        <f>+((M10/C10)^(0.1)-1)*100</f>
        <v>3.1292469764665487</v>
      </c>
    </row>
    <row r="11" spans="1:18"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1:18">
      <c r="B12" s="10" t="s">
        <v>11</v>
      </c>
      <c r="L12" s="14"/>
      <c r="M12" s="14"/>
      <c r="N12" s="14"/>
      <c r="O12" s="14"/>
      <c r="P12" s="14"/>
    </row>
    <row r="14" spans="1:18" ht="18">
      <c r="B14" s="10"/>
      <c r="M14" s="24"/>
      <c r="N14" s="24"/>
    </row>
    <row r="15" spans="1:18" ht="15">
      <c r="B15" s="1" t="s">
        <v>449</v>
      </c>
    </row>
    <row r="30" spans="21:21">
      <c r="U30" s="107"/>
    </row>
    <row r="31" spans="21:21">
      <c r="U31" s="18"/>
    </row>
    <row r="32" spans="21:21">
      <c r="U32" s="636"/>
    </row>
    <row r="33" spans="2:21">
      <c r="U33" s="469"/>
    </row>
    <row r="35" spans="2:21">
      <c r="B35" s="61"/>
    </row>
    <row r="37" spans="2:21">
      <c r="B37" s="60" t="s">
        <v>11</v>
      </c>
    </row>
  </sheetData>
  <mergeCells count="13">
    <mergeCell ref="B4:B5"/>
    <mergeCell ref="N4:N5"/>
    <mergeCell ref="J4:J5"/>
    <mergeCell ref="I4:I5"/>
    <mergeCell ref="H4:H5"/>
    <mergeCell ref="G4:G5"/>
    <mergeCell ref="F4:F5"/>
    <mergeCell ref="E4:E5"/>
    <mergeCell ref="D4:D5"/>
    <mergeCell ref="C4:C5"/>
    <mergeCell ref="K4:K5"/>
    <mergeCell ref="L4:L5"/>
    <mergeCell ref="M4:M5"/>
  </mergeCells>
  <pageMargins left="0.82677165354330717" right="0.39370078740157483" top="0.39370078740157483" bottom="0.71" header="0" footer="0"/>
  <pageSetup paperSize="9" scale="67" orientation="landscape" r:id="rId1"/>
  <headerFooter alignWithMargins="0">
    <oddFooter>&amp;C&amp;G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R37"/>
  <sheetViews>
    <sheetView view="pageLayout" zoomScaleNormal="100" workbookViewId="0">
      <selection activeCell="S15" sqref="S15"/>
    </sheetView>
  </sheetViews>
  <sheetFormatPr baseColWidth="10" defaultColWidth="11.42578125" defaultRowHeight="12"/>
  <cols>
    <col min="1" max="1" width="3.7109375" style="15" customWidth="1"/>
    <col min="2" max="2" width="9.42578125" style="15" customWidth="1"/>
    <col min="3" max="13" width="9.140625" style="15" customWidth="1"/>
    <col min="14" max="14" width="11.42578125" style="15" customWidth="1"/>
    <col min="15" max="15" width="15.28515625" style="15" customWidth="1"/>
    <col min="16" max="16384" width="11.42578125" style="15"/>
  </cols>
  <sheetData>
    <row r="1" spans="1:18" s="3" customFormat="1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7"/>
      <c r="P1" s="997"/>
      <c r="Q1" s="997"/>
      <c r="R1" s="998" t="s">
        <v>436</v>
      </c>
    </row>
    <row r="2" spans="1:18" ht="20.25" customHeight="1">
      <c r="B2" s="1" t="s">
        <v>450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438"/>
      <c r="O2" s="62"/>
    </row>
    <row r="3" spans="1:18"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438"/>
      <c r="O3" s="62"/>
    </row>
    <row r="4" spans="1:18" ht="19.5" customHeight="1">
      <c r="B4" s="1439" t="s">
        <v>1</v>
      </c>
      <c r="C4" s="1443">
        <v>2006</v>
      </c>
      <c r="D4" s="1443">
        <v>2007</v>
      </c>
      <c r="E4" s="1443">
        <v>2008</v>
      </c>
      <c r="F4" s="1443">
        <v>2009</v>
      </c>
      <c r="G4" s="1443">
        <v>2010</v>
      </c>
      <c r="H4" s="1443">
        <v>2011</v>
      </c>
      <c r="I4" s="1443">
        <v>2012</v>
      </c>
      <c r="J4" s="1443">
        <v>2013</v>
      </c>
      <c r="K4" s="1444">
        <v>2014</v>
      </c>
      <c r="L4" s="1444">
        <v>2015</v>
      </c>
      <c r="M4" s="1444">
        <v>2016</v>
      </c>
      <c r="N4" s="1441" t="s">
        <v>386</v>
      </c>
    </row>
    <row r="5" spans="1:18" ht="19.5" customHeight="1">
      <c r="B5" s="1440"/>
      <c r="C5" s="1443"/>
      <c r="D5" s="1443"/>
      <c r="E5" s="1443"/>
      <c r="F5" s="1443"/>
      <c r="G5" s="1443"/>
      <c r="H5" s="1443"/>
      <c r="I5" s="1443"/>
      <c r="J5" s="1443"/>
      <c r="K5" s="1445"/>
      <c r="L5" s="1445"/>
      <c r="M5" s="1445"/>
      <c r="N5" s="1442"/>
    </row>
    <row r="6" spans="1:18" ht="2.25" customHeight="1">
      <c r="B6" s="18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1"/>
    </row>
    <row r="7" spans="1:18" ht="16.5" customHeight="1">
      <c r="B7" s="52" t="s">
        <v>2</v>
      </c>
      <c r="C7" s="53">
        <v>84785</v>
      </c>
      <c r="D7" s="53">
        <v>86528</v>
      </c>
      <c r="E7" s="53">
        <v>94909</v>
      </c>
      <c r="F7" s="53">
        <v>98129</v>
      </c>
      <c r="G7" s="53">
        <v>99431</v>
      </c>
      <c r="H7" s="53">
        <v>109360</v>
      </c>
      <c r="I7" s="53">
        <v>110360</v>
      </c>
      <c r="J7" s="53">
        <f>+SUM(J9:J10)</f>
        <v>117719</v>
      </c>
      <c r="K7" s="53">
        <v>120631</v>
      </c>
      <c r="L7" s="335">
        <f>+L9+L10</f>
        <v>124960</v>
      </c>
      <c r="M7" s="335">
        <f>+M9+M10</f>
        <v>124674</v>
      </c>
      <c r="N7" s="58">
        <f>((M7/C7)^(1/10)-1)*100</f>
        <v>3.9311390173519145</v>
      </c>
    </row>
    <row r="8" spans="1:18" ht="2.25" customHeight="1">
      <c r="B8" s="17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5"/>
    </row>
    <row r="9" spans="1:18" ht="18.75" customHeight="1">
      <c r="B9" s="63" t="s">
        <v>6</v>
      </c>
      <c r="C9" s="57">
        <v>62636</v>
      </c>
      <c r="D9" s="57">
        <v>62388</v>
      </c>
      <c r="E9" s="57">
        <v>65581</v>
      </c>
      <c r="F9" s="57">
        <v>69452</v>
      </c>
      <c r="G9" s="57">
        <v>70857</v>
      </c>
      <c r="H9" s="57">
        <v>73442</v>
      </c>
      <c r="I9" s="57">
        <v>73483</v>
      </c>
      <c r="J9" s="57">
        <v>80343</v>
      </c>
      <c r="K9" s="57">
        <v>81552</v>
      </c>
      <c r="L9" s="650">
        <v>83042</v>
      </c>
      <c r="M9" s="1033">
        <v>82731</v>
      </c>
      <c r="N9" s="58">
        <f>((M9/C9)^(1/10)-1)*100</f>
        <v>2.8216161535709494</v>
      </c>
    </row>
    <row r="10" spans="1:18" ht="18.75" customHeight="1">
      <c r="B10" s="64" t="s">
        <v>7</v>
      </c>
      <c r="C10" s="57">
        <v>22149</v>
      </c>
      <c r="D10" s="57">
        <v>24140</v>
      </c>
      <c r="E10" s="57">
        <v>29328</v>
      </c>
      <c r="F10" s="57">
        <v>28677</v>
      </c>
      <c r="G10" s="57">
        <v>28574</v>
      </c>
      <c r="H10" s="57">
        <v>35918</v>
      </c>
      <c r="I10" s="57">
        <v>36877</v>
      </c>
      <c r="J10" s="57">
        <v>37376</v>
      </c>
      <c r="K10" s="57">
        <v>39079</v>
      </c>
      <c r="L10" s="651">
        <v>41918</v>
      </c>
      <c r="M10" s="1033">
        <v>41943</v>
      </c>
      <c r="N10" s="58">
        <f>((M10/C10)^(1/10)-1)*100</f>
        <v>6.5934544012352436</v>
      </c>
    </row>
    <row r="11" spans="1:18">
      <c r="H11" s="21"/>
    </row>
    <row r="12" spans="1:18">
      <c r="B12" s="10" t="s">
        <v>11</v>
      </c>
    </row>
    <row r="14" spans="1:18">
      <c r="B14" s="10"/>
    </row>
    <row r="15" spans="1:18">
      <c r="B15" s="10"/>
    </row>
    <row r="16" spans="1:18" ht="18">
      <c r="B16" s="1" t="s">
        <v>451</v>
      </c>
      <c r="L16" s="24"/>
    </row>
    <row r="28" spans="2:18">
      <c r="R28" s="14"/>
    </row>
    <row r="29" spans="2:18">
      <c r="B29" s="10"/>
      <c r="R29" s="107"/>
    </row>
    <row r="30" spans="2:18">
      <c r="R30" s="18"/>
    </row>
    <row r="31" spans="2:18">
      <c r="R31" s="636"/>
    </row>
    <row r="32" spans="2:18">
      <c r="R32" s="469"/>
    </row>
    <row r="33" spans="2:18">
      <c r="R33" s="14"/>
    </row>
    <row r="34" spans="2:18">
      <c r="R34" s="14"/>
    </row>
    <row r="37" spans="2:18">
      <c r="B37" s="60" t="s">
        <v>11</v>
      </c>
    </row>
  </sheetData>
  <mergeCells count="13">
    <mergeCell ref="B4:B5"/>
    <mergeCell ref="N4:N5"/>
    <mergeCell ref="J4:J5"/>
    <mergeCell ref="I4:I5"/>
    <mergeCell ref="H4:H5"/>
    <mergeCell ref="G4:G5"/>
    <mergeCell ref="F4:F5"/>
    <mergeCell ref="E4:E5"/>
    <mergeCell ref="D4:D5"/>
    <mergeCell ref="C4:C5"/>
    <mergeCell ref="K4:K5"/>
    <mergeCell ref="L4:L5"/>
    <mergeCell ref="M4:M5"/>
  </mergeCells>
  <pageMargins left="0.17" right="0.17" top="0.62" bottom="0.98425196850393704" header="0" footer="0"/>
  <pageSetup paperSize="9" scale="84" orientation="landscape" r:id="rId1"/>
  <headerFooter alignWithMargins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M96"/>
  <sheetViews>
    <sheetView workbookViewId="0">
      <selection activeCell="F32" sqref="F32"/>
    </sheetView>
  </sheetViews>
  <sheetFormatPr baseColWidth="10" defaultColWidth="11.42578125" defaultRowHeight="12.75"/>
  <cols>
    <col min="1" max="1" width="2.140625" style="3" customWidth="1"/>
    <col min="2" max="2" width="16.85546875" style="3" customWidth="1"/>
    <col min="3" max="3" width="12.28515625" style="3" customWidth="1"/>
    <col min="4" max="4" width="16.28515625" style="3" customWidth="1"/>
    <col min="5" max="5" width="17.5703125" style="3" customWidth="1"/>
    <col min="6" max="6" width="7.85546875" style="3" customWidth="1"/>
    <col min="7" max="7" width="11.42578125" style="3"/>
    <col min="8" max="8" width="16.42578125" style="3" customWidth="1"/>
    <col min="9" max="9" width="12.140625" style="3" customWidth="1"/>
    <col min="10" max="10" width="17.5703125" style="3" customWidth="1"/>
    <col min="11" max="16384" width="11.42578125" style="3"/>
  </cols>
  <sheetData>
    <row r="1" spans="1:10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8" t="s">
        <v>436</v>
      </c>
    </row>
    <row r="2" spans="1:10" ht="19.5" customHeight="1">
      <c r="B2" s="2" t="s">
        <v>437</v>
      </c>
      <c r="C2" s="2"/>
      <c r="D2" s="2"/>
      <c r="E2" s="2"/>
      <c r="F2" s="2"/>
    </row>
    <row r="3" spans="1:10">
      <c r="B3" s="2"/>
      <c r="C3" s="2"/>
      <c r="D3" s="2"/>
      <c r="E3" s="2"/>
      <c r="F3" s="2"/>
    </row>
    <row r="4" spans="1:10" ht="15">
      <c r="B4" s="4"/>
      <c r="C4" s="1352" t="s">
        <v>0</v>
      </c>
      <c r="D4" s="1352"/>
      <c r="E4" s="1352"/>
      <c r="F4" s="331"/>
    </row>
    <row r="5" spans="1:10" ht="29.25" customHeight="1">
      <c r="B5" s="410" t="s">
        <v>1</v>
      </c>
      <c r="C5" s="411" t="s">
        <v>2</v>
      </c>
      <c r="D5" s="411" t="s">
        <v>3</v>
      </c>
      <c r="E5" s="412" t="s">
        <v>4</v>
      </c>
      <c r="F5" s="6"/>
    </row>
    <row r="6" spans="1:10" ht="3.75" customHeight="1">
      <c r="B6" s="413"/>
      <c r="C6" s="5"/>
      <c r="D6" s="5"/>
      <c r="E6" s="6"/>
      <c r="F6" s="6"/>
    </row>
    <row r="7" spans="1:10" ht="16.5" customHeight="1">
      <c r="B7" s="414" t="s">
        <v>5</v>
      </c>
      <c r="C7" s="415">
        <v>131</v>
      </c>
      <c r="D7" s="415">
        <v>111</v>
      </c>
      <c r="E7" s="415">
        <v>20</v>
      </c>
      <c r="F7" s="413"/>
    </row>
    <row r="8" spans="1:10" ht="3.75" customHeight="1">
      <c r="B8" s="7"/>
      <c r="C8" s="416"/>
      <c r="D8" s="416"/>
      <c r="E8" s="416"/>
      <c r="F8" s="416"/>
    </row>
    <row r="9" spans="1:10" ht="18" customHeight="1">
      <c r="B9" s="417" t="s">
        <v>6</v>
      </c>
      <c r="C9" s="766">
        <v>66</v>
      </c>
      <c r="D9" s="621">
        <v>61</v>
      </c>
      <c r="E9" s="618">
        <v>5</v>
      </c>
      <c r="F9" s="418"/>
    </row>
    <row r="10" spans="1:10" ht="15.75" customHeight="1">
      <c r="B10" s="419" t="s">
        <v>7</v>
      </c>
      <c r="C10" s="1026">
        <v>63</v>
      </c>
      <c r="D10" s="1027">
        <v>49</v>
      </c>
      <c r="E10" s="1028">
        <v>14</v>
      </c>
      <c r="F10" s="418"/>
      <c r="H10" s="8"/>
      <c r="I10" s="8"/>
    </row>
    <row r="11" spans="1:10" ht="14.25" customHeight="1">
      <c r="B11" s="419" t="s">
        <v>8</v>
      </c>
      <c r="C11" s="1026">
        <v>1</v>
      </c>
      <c r="D11" s="1027">
        <v>1</v>
      </c>
      <c r="E11" s="1029" t="s">
        <v>9</v>
      </c>
      <c r="F11" s="420"/>
      <c r="H11" s="8"/>
      <c r="I11" s="8"/>
    </row>
    <row r="12" spans="1:10" ht="16.5" customHeight="1">
      <c r="B12" s="421" t="s">
        <v>10</v>
      </c>
      <c r="C12" s="620">
        <v>1</v>
      </c>
      <c r="D12" s="1030" t="s">
        <v>9</v>
      </c>
      <c r="E12" s="619">
        <v>1</v>
      </c>
      <c r="F12" s="418"/>
    </row>
    <row r="13" spans="1:10" ht="7.5" customHeight="1">
      <c r="B13" s="9"/>
      <c r="C13" s="9"/>
      <c r="D13" s="9"/>
      <c r="E13" s="9"/>
      <c r="F13" s="9"/>
    </row>
    <row r="14" spans="1:10">
      <c r="B14" s="10" t="s">
        <v>11</v>
      </c>
    </row>
    <row r="15" spans="1:10">
      <c r="C15" s="11"/>
    </row>
    <row r="16" spans="1:10">
      <c r="C16" s="11"/>
    </row>
    <row r="17" spans="2:13">
      <c r="B17" s="2" t="s">
        <v>438</v>
      </c>
      <c r="C17" s="11"/>
    </row>
    <row r="18" spans="2:13">
      <c r="F18" s="4"/>
      <c r="J18" s="4"/>
    </row>
    <row r="19" spans="2:13">
      <c r="B19" s="1351" t="s">
        <v>1</v>
      </c>
      <c r="C19" s="1353" t="s">
        <v>206</v>
      </c>
      <c r="D19" s="1353"/>
      <c r="E19" s="1353"/>
      <c r="F19" s="400"/>
      <c r="G19" s="1354" t="s">
        <v>208</v>
      </c>
      <c r="H19" s="1354"/>
      <c r="I19" s="1354"/>
      <c r="J19" s="391"/>
    </row>
    <row r="20" spans="2:13">
      <c r="B20" s="1351"/>
      <c r="C20" s="390" t="s">
        <v>12</v>
      </c>
      <c r="D20" s="390" t="s">
        <v>13</v>
      </c>
      <c r="E20" s="390" t="s">
        <v>14</v>
      </c>
      <c r="F20" s="400"/>
      <c r="G20" s="388" t="s">
        <v>12</v>
      </c>
      <c r="H20" s="388" t="s">
        <v>13</v>
      </c>
      <c r="I20" s="388" t="s">
        <v>14</v>
      </c>
      <c r="J20" s="4"/>
    </row>
    <row r="21" spans="2:13" ht="5.25" customHeight="1">
      <c r="B21" s="16"/>
      <c r="F21" s="4"/>
      <c r="J21" s="4"/>
      <c r="K21" s="12"/>
      <c r="L21" s="12"/>
    </row>
    <row r="22" spans="2:13" ht="12.75" customHeight="1">
      <c r="B22" s="221" t="s">
        <v>2</v>
      </c>
      <c r="C22" s="335">
        <f>+C24+C25</f>
        <v>1939419</v>
      </c>
      <c r="D22" s="335">
        <f>+D24+D25</f>
        <v>489701</v>
      </c>
      <c r="E22" s="335">
        <f>+E24+E25</f>
        <v>124674</v>
      </c>
      <c r="F22" s="627"/>
      <c r="G22" s="624">
        <f>+G24+G25+G26+G27</f>
        <v>160672</v>
      </c>
      <c r="H22" s="624">
        <f>+H24+H25+H26+H27</f>
        <v>39055</v>
      </c>
      <c r="I22" s="624">
        <f>+I24+I26+I25+I27</f>
        <v>16569</v>
      </c>
      <c r="J22" s="4"/>
      <c r="K22" s="13"/>
      <c r="L22" s="13"/>
    </row>
    <row r="23" spans="2:13" ht="6" customHeight="1">
      <c r="B23" s="16"/>
      <c r="C23" s="628"/>
      <c r="D23" s="628"/>
      <c r="E23" s="628"/>
      <c r="F23" s="458"/>
      <c r="G23" s="628"/>
      <c r="H23" s="628"/>
      <c r="I23" s="628"/>
      <c r="K23" s="13"/>
      <c r="L23" s="13"/>
    </row>
    <row r="24" spans="2:13" ht="12.75" customHeight="1">
      <c r="B24" s="395" t="s">
        <v>6</v>
      </c>
      <c r="C24" s="623">
        <v>1519797</v>
      </c>
      <c r="D24" s="622">
        <v>372467</v>
      </c>
      <c r="E24" s="625">
        <v>82731</v>
      </c>
      <c r="F24" s="394"/>
      <c r="G24" s="623">
        <v>122550</v>
      </c>
      <c r="H24" s="384">
        <v>26972</v>
      </c>
      <c r="I24" s="1275">
        <v>10458</v>
      </c>
      <c r="K24" s="13"/>
      <c r="L24" s="13"/>
    </row>
    <row r="25" spans="2:13" ht="12.75" customHeight="1">
      <c r="B25" s="396" t="s">
        <v>7</v>
      </c>
      <c r="C25" s="520">
        <v>419622</v>
      </c>
      <c r="D25" s="626">
        <v>117234</v>
      </c>
      <c r="E25" s="629">
        <v>41943</v>
      </c>
      <c r="F25" s="394"/>
      <c r="G25" s="776">
        <v>31203</v>
      </c>
      <c r="H25" s="426">
        <v>10209</v>
      </c>
      <c r="I25" s="629">
        <v>4575</v>
      </c>
      <c r="K25" s="13"/>
      <c r="L25" s="13"/>
    </row>
    <row r="26" spans="2:13">
      <c r="B26" s="397" t="s">
        <v>10</v>
      </c>
      <c r="C26" s="457" t="s">
        <v>9</v>
      </c>
      <c r="D26" s="462" t="s">
        <v>9</v>
      </c>
      <c r="E26" s="507" t="s">
        <v>9</v>
      </c>
      <c r="F26" s="458"/>
      <c r="G26" s="776">
        <v>6860</v>
      </c>
      <c r="H26" s="426">
        <v>1850</v>
      </c>
      <c r="I26" s="629">
        <v>1501</v>
      </c>
    </row>
    <row r="27" spans="2:13">
      <c r="B27" s="398" t="s">
        <v>100</v>
      </c>
      <c r="C27" s="459" t="s">
        <v>9</v>
      </c>
      <c r="D27" s="463" t="s">
        <v>9</v>
      </c>
      <c r="E27" s="630" t="s">
        <v>9</v>
      </c>
      <c r="F27" s="458"/>
      <c r="G27" s="778">
        <v>59</v>
      </c>
      <c r="H27" s="425">
        <v>24</v>
      </c>
      <c r="I27" s="1276">
        <v>35</v>
      </c>
    </row>
    <row r="28" spans="2:13" ht="9" customHeight="1">
      <c r="B28" s="366"/>
      <c r="C28" s="366"/>
      <c r="D28" s="366"/>
      <c r="E28" s="366"/>
      <c r="F28" s="366"/>
      <c r="G28" s="366"/>
      <c r="H28" s="366"/>
      <c r="I28" s="353"/>
    </row>
    <row r="29" spans="2:13">
      <c r="B29" s="10" t="s">
        <v>11</v>
      </c>
      <c r="C29" s="366"/>
      <c r="D29" s="366"/>
      <c r="E29" s="366"/>
      <c r="F29" s="366"/>
      <c r="G29" s="366"/>
      <c r="H29" s="366"/>
      <c r="I29" s="366"/>
      <c r="K29" s="407" t="s">
        <v>357</v>
      </c>
      <c r="L29" s="407" t="s">
        <v>358</v>
      </c>
      <c r="M29" s="407" t="s">
        <v>359</v>
      </c>
    </row>
    <row r="30" spans="2:13">
      <c r="B30" s="366"/>
      <c r="C30" s="366"/>
      <c r="D30" s="366"/>
      <c r="E30" s="366"/>
      <c r="F30" s="366"/>
      <c r="G30" s="366"/>
      <c r="H30" s="366"/>
      <c r="I30" s="366"/>
      <c r="J30" s="366"/>
      <c r="K30" s="407" t="s">
        <v>360</v>
      </c>
      <c r="L30" s="574">
        <v>49</v>
      </c>
      <c r="M30" s="574">
        <v>7</v>
      </c>
    </row>
    <row r="31" spans="2:13">
      <c r="B31" s="366"/>
      <c r="C31" s="366"/>
      <c r="D31" s="366"/>
      <c r="E31" s="366"/>
      <c r="F31" s="366"/>
      <c r="G31" s="366"/>
      <c r="H31" s="366"/>
      <c r="I31" s="366"/>
      <c r="J31" s="366"/>
      <c r="K31" s="407" t="s">
        <v>361</v>
      </c>
      <c r="L31" s="574">
        <v>51</v>
      </c>
      <c r="M31" s="574">
        <v>13</v>
      </c>
    </row>
    <row r="32" spans="2:13">
      <c r="C32" s="4"/>
      <c r="D32" s="4"/>
      <c r="E32" s="4"/>
      <c r="F32" s="4"/>
      <c r="G32" s="4"/>
      <c r="H32" s="4"/>
      <c r="I32" s="4"/>
      <c r="K32" s="407" t="s">
        <v>362</v>
      </c>
      <c r="L32" s="575" t="e">
        <v>#NULL!</v>
      </c>
      <c r="M32" s="574">
        <v>1</v>
      </c>
    </row>
    <row r="33" spans="3:13">
      <c r="C33" s="437"/>
      <c r="D33" s="430"/>
      <c r="E33" s="4"/>
      <c r="F33" s="4"/>
      <c r="G33" s="4"/>
      <c r="H33" s="16"/>
      <c r="I33" s="4"/>
      <c r="K33" s="407" t="s">
        <v>363</v>
      </c>
      <c r="L33" s="574">
        <v>1</v>
      </c>
      <c r="M33" s="575" t="e">
        <v>#NULL!</v>
      </c>
    </row>
    <row r="35" spans="3:13">
      <c r="C35" s="579"/>
      <c r="D35" s="430"/>
      <c r="E35" s="4"/>
      <c r="F35" s="4"/>
      <c r="G35" s="4"/>
      <c r="H35" s="16"/>
      <c r="I35" s="4"/>
    </row>
    <row r="36" spans="3:13">
      <c r="C36" s="579"/>
      <c r="D36" s="430"/>
      <c r="E36" s="4"/>
      <c r="F36" s="4"/>
      <c r="G36" s="4"/>
      <c r="H36" s="16"/>
      <c r="I36" s="4"/>
    </row>
    <row r="37" spans="3:13">
      <c r="C37" s="579"/>
      <c r="D37" s="430"/>
      <c r="E37" s="4"/>
      <c r="F37" s="4"/>
      <c r="G37" s="4"/>
      <c r="H37" s="16"/>
      <c r="I37" s="4"/>
    </row>
    <row r="38" spans="3:13">
      <c r="C38" s="579"/>
      <c r="D38" s="430"/>
      <c r="E38" s="4"/>
      <c r="F38" s="4"/>
      <c r="G38" s="4"/>
      <c r="H38" s="16"/>
      <c r="I38" s="4"/>
    </row>
    <row r="39" spans="3:13">
      <c r="C39" s="579"/>
      <c r="D39" s="430"/>
      <c r="E39" s="4"/>
      <c r="F39" s="4"/>
      <c r="G39" s="4"/>
      <c r="H39" s="16"/>
      <c r="I39" s="4"/>
    </row>
    <row r="40" spans="3:13">
      <c r="C40" s="579"/>
      <c r="D40" s="430"/>
      <c r="E40" s="4"/>
      <c r="F40" s="4"/>
      <c r="G40" s="4"/>
      <c r="H40" s="16"/>
      <c r="I40" s="4"/>
    </row>
    <row r="41" spans="3:13">
      <c r="C41" s="579"/>
      <c r="D41" s="430"/>
      <c r="E41" s="4"/>
      <c r="F41" s="4"/>
      <c r="G41" s="4"/>
      <c r="H41" s="16"/>
      <c r="I41" s="4"/>
    </row>
    <row r="42" spans="3:13">
      <c r="C42" s="579"/>
      <c r="D42" s="430"/>
      <c r="E42" s="4"/>
      <c r="F42" s="4"/>
      <c r="G42" s="4"/>
      <c r="H42" s="16"/>
      <c r="I42" s="4"/>
    </row>
    <row r="43" spans="3:13">
      <c r="C43" s="579"/>
      <c r="D43" s="430"/>
      <c r="E43" s="4"/>
      <c r="F43" s="4"/>
      <c r="G43" s="4"/>
      <c r="H43" s="16"/>
      <c r="I43" s="4"/>
    </row>
    <row r="44" spans="3:13">
      <c r="C44" s="579"/>
      <c r="D44" s="430"/>
      <c r="E44" s="4"/>
      <c r="F44" s="4"/>
      <c r="G44" s="4"/>
      <c r="H44" s="576"/>
      <c r="I44" s="4"/>
    </row>
    <row r="45" spans="3:13">
      <c r="C45" s="579"/>
      <c r="D45" s="430"/>
      <c r="E45" s="4"/>
      <c r="F45" s="4"/>
      <c r="G45" s="4"/>
      <c r="H45" s="576"/>
      <c r="I45" s="4"/>
    </row>
    <row r="46" spans="3:13">
      <c r="C46" s="579"/>
      <c r="D46" s="430"/>
      <c r="E46" s="4"/>
      <c r="F46" s="4"/>
      <c r="G46" s="4"/>
      <c r="H46" s="576"/>
      <c r="I46" s="4"/>
    </row>
    <row r="47" spans="3:13">
      <c r="C47" s="579"/>
      <c r="D47" s="430"/>
      <c r="E47" s="4"/>
      <c r="F47" s="4"/>
      <c r="G47" s="4"/>
      <c r="H47" s="576"/>
      <c r="I47" s="4"/>
    </row>
    <row r="48" spans="3:13">
      <c r="C48" s="579"/>
      <c r="D48" s="4"/>
      <c r="E48" s="4"/>
      <c r="F48" s="4"/>
      <c r="G48" s="4"/>
      <c r="H48" s="576"/>
      <c r="I48" s="4"/>
    </row>
    <row r="49" spans="3:9">
      <c r="C49" s="579"/>
      <c r="D49" s="4"/>
      <c r="E49" s="4"/>
      <c r="F49" s="4"/>
      <c r="G49" s="4"/>
      <c r="H49" s="576"/>
      <c r="I49" s="4"/>
    </row>
    <row r="50" spans="3:9">
      <c r="C50" s="579"/>
      <c r="D50" s="4"/>
      <c r="E50" s="4"/>
      <c r="F50" s="4"/>
      <c r="G50" s="4"/>
      <c r="H50" s="576"/>
      <c r="I50" s="4"/>
    </row>
    <row r="51" spans="3:9">
      <c r="C51" s="579"/>
      <c r="D51" s="4"/>
      <c r="E51" s="4"/>
      <c r="F51" s="4"/>
      <c r="G51" s="4"/>
      <c r="H51" s="576"/>
      <c r="I51" s="4"/>
    </row>
    <row r="52" spans="3:9">
      <c r="C52" s="579"/>
      <c r="D52" s="4"/>
      <c r="E52" s="4"/>
      <c r="F52" s="4"/>
      <c r="G52" s="4"/>
      <c r="H52" s="576"/>
      <c r="I52" s="4"/>
    </row>
    <row r="53" spans="3:9">
      <c r="C53" s="579"/>
      <c r="D53" s="4"/>
      <c r="E53" s="4"/>
      <c r="F53" s="4"/>
      <c r="G53" s="4"/>
      <c r="H53" s="576"/>
      <c r="I53" s="4"/>
    </row>
    <row r="54" spans="3:9">
      <c r="C54" s="579"/>
      <c r="D54" s="4"/>
      <c r="E54" s="4"/>
      <c r="F54" s="4"/>
      <c r="G54" s="4"/>
      <c r="H54" s="576"/>
      <c r="I54" s="4"/>
    </row>
    <row r="55" spans="3:9">
      <c r="C55" s="579"/>
      <c r="D55" s="4"/>
      <c r="E55" s="4"/>
      <c r="F55" s="4"/>
      <c r="G55" s="4"/>
      <c r="H55" s="576"/>
      <c r="I55" s="4"/>
    </row>
    <row r="56" spans="3:9">
      <c r="C56" s="579"/>
      <c r="D56" s="4"/>
      <c r="E56" s="4"/>
      <c r="F56" s="4"/>
      <c r="G56" s="4"/>
      <c r="H56" s="576"/>
      <c r="I56" s="4"/>
    </row>
    <row r="57" spans="3:9">
      <c r="C57" s="579"/>
      <c r="D57" s="4"/>
      <c r="E57" s="4"/>
      <c r="F57" s="4"/>
      <c r="G57" s="4"/>
      <c r="H57" s="576"/>
      <c r="I57" s="4"/>
    </row>
    <row r="58" spans="3:9">
      <c r="C58" s="579"/>
      <c r="D58" s="4"/>
      <c r="E58" s="4"/>
      <c r="F58" s="4"/>
      <c r="G58" s="4"/>
      <c r="H58" s="576"/>
      <c r="I58" s="4"/>
    </row>
    <row r="59" spans="3:9">
      <c r="C59" s="579"/>
      <c r="D59" s="4"/>
      <c r="E59" s="4"/>
      <c r="F59" s="4"/>
      <c r="G59" s="4"/>
      <c r="H59" s="576"/>
      <c r="I59" s="4"/>
    </row>
    <row r="60" spans="3:9">
      <c r="C60" s="579"/>
      <c r="D60" s="4"/>
      <c r="E60" s="4"/>
      <c r="F60" s="4"/>
      <c r="G60" s="4"/>
      <c r="H60" s="576"/>
      <c r="I60" s="4"/>
    </row>
    <row r="61" spans="3:9">
      <c r="C61" s="579"/>
      <c r="D61" s="4"/>
      <c r="E61" s="4"/>
      <c r="F61" s="4"/>
      <c r="G61" s="4"/>
      <c r="H61" s="576"/>
      <c r="I61" s="4"/>
    </row>
    <row r="62" spans="3:9">
      <c r="C62" s="579"/>
      <c r="D62" s="4"/>
      <c r="E62" s="4"/>
      <c r="F62" s="4"/>
      <c r="G62" s="4"/>
      <c r="H62" s="576"/>
      <c r="I62" s="4"/>
    </row>
    <row r="63" spans="3:9">
      <c r="C63" s="579"/>
      <c r="D63" s="4"/>
      <c r="E63" s="4"/>
      <c r="F63" s="4"/>
      <c r="G63" s="4"/>
      <c r="H63" s="576"/>
      <c r="I63" s="4"/>
    </row>
    <row r="64" spans="3:9">
      <c r="C64" s="579"/>
      <c r="D64" s="4"/>
      <c r="E64" s="4"/>
      <c r="F64" s="4"/>
      <c r="G64" s="4"/>
      <c r="H64" s="576"/>
      <c r="I64" s="4"/>
    </row>
    <row r="65" spans="3:9">
      <c r="C65" s="579"/>
      <c r="D65" s="4"/>
      <c r="E65" s="4"/>
      <c r="F65" s="4"/>
      <c r="G65" s="4"/>
      <c r="H65" s="576"/>
      <c r="I65" s="4"/>
    </row>
    <row r="66" spans="3:9">
      <c r="C66" s="579"/>
      <c r="D66" s="4"/>
      <c r="E66" s="4"/>
      <c r="F66" s="4"/>
      <c r="G66" s="4"/>
      <c r="H66" s="576"/>
      <c r="I66" s="4"/>
    </row>
    <row r="67" spans="3:9">
      <c r="C67" s="579"/>
      <c r="D67" s="4"/>
      <c r="E67" s="4"/>
      <c r="F67" s="4"/>
      <c r="G67" s="4"/>
      <c r="H67" s="576"/>
      <c r="I67" s="4"/>
    </row>
    <row r="68" spans="3:9">
      <c r="C68" s="579"/>
      <c r="D68" s="4"/>
      <c r="E68" s="4"/>
      <c r="F68" s="4"/>
      <c r="G68" s="4"/>
      <c r="H68" s="576"/>
      <c r="I68" s="4"/>
    </row>
    <row r="69" spans="3:9">
      <c r="C69" s="579"/>
      <c r="D69" s="4"/>
      <c r="E69" s="4"/>
      <c r="F69" s="4"/>
      <c r="G69" s="4"/>
      <c r="H69" s="576"/>
      <c r="I69" s="4"/>
    </row>
    <row r="70" spans="3:9">
      <c r="C70" s="579"/>
      <c r="D70" s="4"/>
      <c r="E70" s="4"/>
      <c r="F70" s="4"/>
      <c r="G70" s="4"/>
      <c r="H70" s="576"/>
      <c r="I70" s="4"/>
    </row>
    <row r="71" spans="3:9">
      <c r="C71" s="579"/>
      <c r="D71" s="4"/>
      <c r="E71" s="4"/>
      <c r="F71" s="4"/>
      <c r="G71" s="4"/>
      <c r="H71" s="576"/>
      <c r="I71" s="4"/>
    </row>
    <row r="72" spans="3:9">
      <c r="C72" s="579"/>
      <c r="D72" s="4"/>
      <c r="E72" s="4"/>
      <c r="F72" s="4"/>
      <c r="G72" s="4"/>
      <c r="H72" s="576"/>
      <c r="I72" s="4"/>
    </row>
    <row r="73" spans="3:9">
      <c r="C73" s="579"/>
      <c r="D73" s="4"/>
      <c r="E73" s="4"/>
      <c r="F73" s="4"/>
      <c r="G73" s="4"/>
      <c r="H73" s="576"/>
      <c r="I73" s="4"/>
    </row>
    <row r="74" spans="3:9">
      <c r="C74" s="579"/>
      <c r="D74" s="4"/>
      <c r="E74" s="4"/>
      <c r="F74" s="4"/>
      <c r="G74" s="4"/>
      <c r="H74" s="576"/>
      <c r="I74" s="4"/>
    </row>
    <row r="75" spans="3:9">
      <c r="C75" s="579"/>
      <c r="D75" s="4"/>
      <c r="E75" s="4"/>
      <c r="F75" s="4"/>
      <c r="G75" s="4"/>
      <c r="H75" s="576"/>
      <c r="I75" s="4"/>
    </row>
    <row r="76" spans="3:9">
      <c r="C76" s="579"/>
      <c r="D76" s="4"/>
      <c r="E76" s="4"/>
      <c r="F76" s="4"/>
      <c r="G76" s="4"/>
      <c r="H76" s="576"/>
      <c r="I76" s="4"/>
    </row>
    <row r="77" spans="3:9">
      <c r="C77" s="579"/>
      <c r="D77" s="4"/>
      <c r="E77" s="4"/>
      <c r="F77" s="4"/>
      <c r="G77" s="4"/>
      <c r="H77" s="576"/>
      <c r="I77" s="4"/>
    </row>
    <row r="78" spans="3:9">
      <c r="C78" s="579"/>
      <c r="D78" s="4"/>
      <c r="E78" s="4"/>
      <c r="F78" s="4"/>
      <c r="G78" s="4"/>
      <c r="H78" s="576"/>
      <c r="I78" s="4"/>
    </row>
    <row r="79" spans="3:9">
      <c r="C79" s="579"/>
      <c r="D79" s="4"/>
      <c r="E79" s="4"/>
      <c r="F79" s="4"/>
      <c r="G79" s="4"/>
      <c r="H79" s="16"/>
      <c r="I79" s="4"/>
    </row>
    <row r="80" spans="3:9">
      <c r="C80" s="579"/>
      <c r="D80" s="4"/>
      <c r="E80" s="4"/>
      <c r="F80" s="4"/>
      <c r="G80" s="4"/>
      <c r="H80" s="576"/>
      <c r="I80" s="4"/>
    </row>
    <row r="81" spans="3:9">
      <c r="C81" s="579"/>
      <c r="D81" s="4"/>
      <c r="E81" s="4"/>
      <c r="F81" s="4"/>
      <c r="G81" s="4"/>
      <c r="H81" s="577"/>
      <c r="I81" s="4"/>
    </row>
    <row r="82" spans="3:9">
      <c r="C82" s="579"/>
      <c r="D82" s="4"/>
      <c r="E82" s="4"/>
      <c r="F82" s="4"/>
      <c r="G82" s="4"/>
      <c r="H82" s="576"/>
      <c r="I82" s="4"/>
    </row>
    <row r="83" spans="3:9">
      <c r="C83" s="579"/>
      <c r="D83" s="4"/>
      <c r="E83" s="4"/>
      <c r="F83" s="4"/>
      <c r="G83" s="4"/>
      <c r="H83" s="576"/>
      <c r="I83" s="4"/>
    </row>
    <row r="84" spans="3:9">
      <c r="C84" s="579"/>
      <c r="D84" s="4"/>
      <c r="E84" s="4"/>
      <c r="F84" s="4"/>
      <c r="G84" s="4"/>
      <c r="H84" s="576"/>
      <c r="I84" s="4"/>
    </row>
    <row r="85" spans="3:9">
      <c r="C85" s="4"/>
      <c r="D85" s="4"/>
      <c r="E85" s="4"/>
      <c r="F85" s="4"/>
      <c r="G85" s="4"/>
      <c r="H85" s="576"/>
      <c r="I85" s="4"/>
    </row>
    <row r="86" spans="3:9">
      <c r="C86" s="4"/>
      <c r="D86" s="4"/>
      <c r="E86" s="4"/>
      <c r="F86" s="4"/>
      <c r="G86" s="4"/>
      <c r="H86" s="576"/>
      <c r="I86" s="4"/>
    </row>
    <row r="87" spans="3:9">
      <c r="C87" s="4"/>
      <c r="D87" s="4"/>
      <c r="E87" s="4"/>
      <c r="F87" s="4"/>
      <c r="G87" s="4"/>
      <c r="H87" s="576"/>
      <c r="I87" s="4"/>
    </row>
    <row r="88" spans="3:9">
      <c r="C88" s="4"/>
      <c r="D88" s="4"/>
      <c r="E88" s="4"/>
      <c r="F88" s="4"/>
      <c r="G88" s="4"/>
      <c r="H88" s="576"/>
      <c r="I88" s="4"/>
    </row>
    <row r="89" spans="3:9">
      <c r="C89" s="4"/>
      <c r="D89" s="4"/>
      <c r="E89" s="4"/>
      <c r="F89" s="4"/>
      <c r="G89" s="4"/>
      <c r="H89" s="576"/>
      <c r="I89" s="4"/>
    </row>
    <row r="90" spans="3:9">
      <c r="C90" s="4"/>
      <c r="D90" s="4"/>
      <c r="E90" s="4"/>
      <c r="F90" s="4"/>
      <c r="G90" s="4"/>
      <c r="H90" s="578"/>
      <c r="I90" s="4"/>
    </row>
    <row r="91" spans="3:9">
      <c r="C91" s="4"/>
      <c r="D91" s="4"/>
      <c r="E91" s="4"/>
      <c r="F91" s="4"/>
      <c r="G91" s="4"/>
      <c r="H91" s="576"/>
      <c r="I91" s="4"/>
    </row>
    <row r="92" spans="3:9">
      <c r="C92" s="4"/>
      <c r="D92" s="4"/>
      <c r="E92" s="4"/>
      <c r="F92" s="4"/>
      <c r="G92" s="4"/>
      <c r="H92" s="16"/>
      <c r="I92" s="4"/>
    </row>
    <row r="93" spans="3:9">
      <c r="C93" s="4"/>
      <c r="D93" s="4"/>
      <c r="E93" s="4"/>
      <c r="F93" s="4"/>
      <c r="G93" s="4"/>
      <c r="H93" s="4"/>
      <c r="I93" s="4"/>
    </row>
    <row r="94" spans="3:9">
      <c r="C94" s="4"/>
      <c r="D94" s="4"/>
      <c r="E94" s="4"/>
      <c r="F94" s="4"/>
      <c r="G94" s="4"/>
      <c r="H94" s="4"/>
      <c r="I94" s="4"/>
    </row>
    <row r="95" spans="3:9">
      <c r="C95" s="4"/>
      <c r="D95" s="4"/>
      <c r="E95" s="4"/>
      <c r="F95" s="4"/>
      <c r="G95" s="4"/>
      <c r="H95" s="4"/>
      <c r="I95" s="4"/>
    </row>
    <row r="96" spans="3:9">
      <c r="C96" s="4"/>
      <c r="D96" s="4"/>
      <c r="E96" s="4"/>
      <c r="F96" s="4"/>
      <c r="G96" s="4"/>
      <c r="H96" s="4"/>
      <c r="I96" s="4"/>
    </row>
  </sheetData>
  <mergeCells count="4">
    <mergeCell ref="B19:B20"/>
    <mergeCell ref="C4:E4"/>
    <mergeCell ref="C19:E19"/>
    <mergeCell ref="G19:I19"/>
  </mergeCells>
  <pageMargins left="0.19685039370078741" right="0.39370078740157483" top="0.51" bottom="0.19685039370078741" header="0" footer="0"/>
  <pageSetup paperSize="9" orientation="landscape" r:id="rId1"/>
  <headerFooter alignWithMargins="0">
    <oddFooter>&amp;C&amp;G</oddFoot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T41"/>
  <sheetViews>
    <sheetView view="pageLayout" topLeftCell="C1" zoomScaleNormal="100" workbookViewId="0">
      <selection activeCell="P19" sqref="P19"/>
    </sheetView>
  </sheetViews>
  <sheetFormatPr baseColWidth="10" defaultColWidth="11.42578125" defaultRowHeight="12"/>
  <cols>
    <col min="1" max="1" width="3.5703125" style="65" customWidth="1"/>
    <col min="2" max="2" width="23.140625" style="65" customWidth="1"/>
    <col min="3" max="3" width="11.85546875" style="65" customWidth="1"/>
    <col min="4" max="4" width="11.28515625" style="65" bestFit="1" customWidth="1"/>
    <col min="5" max="5" width="10.140625" style="65" customWidth="1"/>
    <col min="6" max="6" width="10.85546875" style="65" customWidth="1"/>
    <col min="7" max="7" width="9.5703125" style="65" bestFit="1" customWidth="1"/>
    <col min="8" max="8" width="14.140625" style="65" customWidth="1"/>
    <col min="9" max="11" width="9.42578125" style="65" customWidth="1"/>
    <col min="12" max="12" width="11.42578125" style="65"/>
    <col min="13" max="13" width="15.5703125" style="65" customWidth="1"/>
    <col min="14" max="16384" width="11.42578125" style="65"/>
  </cols>
  <sheetData>
    <row r="1" spans="1:19" s="3" customFormat="1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8" t="s">
        <v>436</v>
      </c>
    </row>
    <row r="2" spans="1:19" ht="33.75" customHeight="1">
      <c r="B2" s="1448" t="s">
        <v>452</v>
      </c>
      <c r="C2" s="1448"/>
      <c r="D2" s="1448"/>
      <c r="E2" s="1448"/>
      <c r="F2" s="1448"/>
      <c r="G2" s="1448"/>
      <c r="H2" s="1448"/>
      <c r="I2" s="1448"/>
      <c r="J2" s="1448"/>
      <c r="K2" s="1448"/>
    </row>
    <row r="3" spans="1:19" ht="8.25" customHeight="1"/>
    <row r="4" spans="1:19">
      <c r="B4" s="1449" t="s">
        <v>18</v>
      </c>
      <c r="C4" s="1451" t="s">
        <v>12</v>
      </c>
      <c r="D4" s="1452"/>
      <c r="E4" s="1453"/>
      <c r="F4" s="1452" t="s">
        <v>13</v>
      </c>
      <c r="G4" s="1452"/>
      <c r="H4" s="1453"/>
      <c r="I4" s="1452" t="s">
        <v>14</v>
      </c>
      <c r="J4" s="1452"/>
      <c r="K4" s="1453"/>
    </row>
    <row r="5" spans="1:19">
      <c r="B5" s="1450"/>
      <c r="C5" s="340" t="s">
        <v>2</v>
      </c>
      <c r="D5" s="340" t="s">
        <v>6</v>
      </c>
      <c r="E5" s="340" t="s">
        <v>7</v>
      </c>
      <c r="F5" s="340" t="s">
        <v>2</v>
      </c>
      <c r="G5" s="340" t="s">
        <v>6</v>
      </c>
      <c r="H5" s="340" t="s">
        <v>7</v>
      </c>
      <c r="I5" s="340" t="s">
        <v>2</v>
      </c>
      <c r="J5" s="340" t="s">
        <v>6</v>
      </c>
      <c r="K5" s="340" t="s">
        <v>7</v>
      </c>
    </row>
    <row r="6" spans="1:19" ht="4.5" customHeight="1">
      <c r="B6" s="66"/>
      <c r="C6" s="66"/>
      <c r="D6" s="67"/>
      <c r="E6" s="68"/>
      <c r="F6" s="67"/>
      <c r="G6" s="69"/>
      <c r="H6" s="70"/>
      <c r="I6" s="67"/>
      <c r="J6" s="69"/>
      <c r="K6" s="70"/>
    </row>
    <row r="7" spans="1:19">
      <c r="B7" s="71" t="s">
        <v>2</v>
      </c>
      <c r="C7" s="257">
        <f t="shared" ref="C7:K7" si="0">+C9+C10+C11+C12+C13+C14</f>
        <v>1939419</v>
      </c>
      <c r="D7" s="257">
        <f t="shared" si="0"/>
        <v>1519797</v>
      </c>
      <c r="E7" s="257">
        <f>+E9+E10+E11+E12+E13+E14</f>
        <v>419622</v>
      </c>
      <c r="F7" s="257">
        <f t="shared" si="0"/>
        <v>489701</v>
      </c>
      <c r="G7" s="257">
        <f t="shared" si="0"/>
        <v>372467</v>
      </c>
      <c r="H7" s="257">
        <f t="shared" si="0"/>
        <v>117234</v>
      </c>
      <c r="I7" s="257">
        <f t="shared" si="0"/>
        <v>124674</v>
      </c>
      <c r="J7" s="257">
        <f t="shared" si="0"/>
        <v>82731</v>
      </c>
      <c r="K7" s="257">
        <f t="shared" si="0"/>
        <v>41943</v>
      </c>
    </row>
    <row r="8" spans="1:19" ht="2.25" customHeight="1">
      <c r="B8" s="66"/>
      <c r="C8" s="66"/>
      <c r="D8" s="67"/>
      <c r="E8" s="68"/>
      <c r="F8" s="67"/>
      <c r="G8" s="67"/>
      <c r="H8" s="67"/>
      <c r="I8" s="67"/>
      <c r="J8" s="69"/>
      <c r="K8" s="70"/>
    </row>
    <row r="9" spans="1:19" ht="12.75">
      <c r="B9" s="72" t="s">
        <v>20</v>
      </c>
      <c r="C9" s="653">
        <f t="shared" ref="C9:C14" si="1">+D9+E9</f>
        <v>461671</v>
      </c>
      <c r="D9" s="1021">
        <v>400046</v>
      </c>
      <c r="E9" s="1022">
        <v>61625</v>
      </c>
      <c r="F9" s="1034">
        <f t="shared" ref="F9:F14" si="2">+G9+H9</f>
        <v>108418</v>
      </c>
      <c r="G9" s="1038">
        <v>91532</v>
      </c>
      <c r="H9" s="662">
        <v>16886</v>
      </c>
      <c r="I9" s="654">
        <f t="shared" ref="I9:I14" si="3">+J9+K9</f>
        <v>27601</v>
      </c>
      <c r="J9" s="662">
        <v>21811</v>
      </c>
      <c r="K9" s="655">
        <v>5790</v>
      </c>
      <c r="M9" s="3"/>
      <c r="N9" s="3"/>
      <c r="O9" s="3"/>
      <c r="P9" s="3"/>
      <c r="Q9" s="3"/>
    </row>
    <row r="10" spans="1:19" ht="12.75">
      <c r="B10" s="73" t="s">
        <v>21</v>
      </c>
      <c r="C10" s="656">
        <f t="shared" si="1"/>
        <v>54431</v>
      </c>
      <c r="D10" s="1037">
        <v>51556</v>
      </c>
      <c r="E10" s="375">
        <v>2875</v>
      </c>
      <c r="F10" s="1035">
        <f t="shared" si="2"/>
        <v>13575</v>
      </c>
      <c r="G10" s="652">
        <v>12773</v>
      </c>
      <c r="H10" s="663">
        <v>802</v>
      </c>
      <c r="I10" s="74">
        <f t="shared" si="3"/>
        <v>2567</v>
      </c>
      <c r="J10" s="663">
        <v>2299</v>
      </c>
      <c r="K10" s="657">
        <v>268</v>
      </c>
      <c r="L10" s="76"/>
      <c r="M10" s="3"/>
      <c r="N10" s="3"/>
      <c r="O10" s="3"/>
      <c r="P10" s="3"/>
      <c r="Q10" s="3"/>
    </row>
    <row r="11" spans="1:19" ht="12.75">
      <c r="B11" s="73" t="s">
        <v>22</v>
      </c>
      <c r="C11" s="656">
        <f t="shared" si="1"/>
        <v>292488</v>
      </c>
      <c r="D11" s="1037">
        <v>230296</v>
      </c>
      <c r="E11" s="375">
        <v>62192</v>
      </c>
      <c r="F11" s="1035">
        <f t="shared" si="2"/>
        <v>79789</v>
      </c>
      <c r="G11" s="652">
        <v>63604</v>
      </c>
      <c r="H11" s="663">
        <v>16185</v>
      </c>
      <c r="I11" s="74">
        <f t="shared" si="3"/>
        <v>21907</v>
      </c>
      <c r="J11" s="663">
        <v>14445</v>
      </c>
      <c r="K11" s="657">
        <v>7462</v>
      </c>
      <c r="L11" s="76"/>
      <c r="M11" s="3"/>
      <c r="N11" s="3"/>
      <c r="O11" s="11"/>
      <c r="P11" s="11"/>
      <c r="Q11" s="11"/>
      <c r="R11" s="254"/>
      <c r="S11" s="254"/>
    </row>
    <row r="12" spans="1:19" ht="12.75">
      <c r="B12" s="73" t="s">
        <v>23</v>
      </c>
      <c r="C12" s="656">
        <f t="shared" si="1"/>
        <v>351841</v>
      </c>
      <c r="D12" s="1037">
        <v>286129</v>
      </c>
      <c r="E12" s="375">
        <v>65712</v>
      </c>
      <c r="F12" s="1035">
        <f t="shared" si="2"/>
        <v>94199</v>
      </c>
      <c r="G12" s="652">
        <v>75777</v>
      </c>
      <c r="H12" s="663">
        <v>18422</v>
      </c>
      <c r="I12" s="74">
        <f t="shared" si="3"/>
        <v>18005</v>
      </c>
      <c r="J12" s="663">
        <v>10821</v>
      </c>
      <c r="K12" s="657">
        <v>7184</v>
      </c>
      <c r="L12" s="76"/>
      <c r="M12" s="3"/>
      <c r="N12" s="3"/>
      <c r="O12" s="11"/>
      <c r="P12" s="11"/>
      <c r="Q12" s="11"/>
      <c r="S12" s="254"/>
    </row>
    <row r="13" spans="1:19" ht="12.75">
      <c r="B13" s="73" t="s">
        <v>24</v>
      </c>
      <c r="C13" s="656">
        <f t="shared" si="1"/>
        <v>768866</v>
      </c>
      <c r="D13" s="1037">
        <v>543385</v>
      </c>
      <c r="E13" s="375">
        <v>225481</v>
      </c>
      <c r="F13" s="1035">
        <f t="shared" si="2"/>
        <v>187792</v>
      </c>
      <c r="G13" s="652">
        <v>123832</v>
      </c>
      <c r="H13" s="663">
        <v>63960</v>
      </c>
      <c r="I13" s="74">
        <f t="shared" si="3"/>
        <v>54568</v>
      </c>
      <c r="J13" s="663">
        <v>33332</v>
      </c>
      <c r="K13" s="657">
        <v>21236</v>
      </c>
      <c r="L13" s="76"/>
      <c r="M13" s="3"/>
      <c r="N13" s="3"/>
      <c r="O13" s="11"/>
      <c r="P13" s="11"/>
      <c r="Q13" s="11"/>
      <c r="R13" s="254"/>
      <c r="S13" s="254"/>
    </row>
    <row r="14" spans="1:19" ht="13.5">
      <c r="B14" s="77" t="s">
        <v>25</v>
      </c>
      <c r="C14" s="658">
        <f t="shared" si="1"/>
        <v>10122</v>
      </c>
      <c r="D14" s="1023">
        <v>8385</v>
      </c>
      <c r="E14" s="380">
        <v>1737</v>
      </c>
      <c r="F14" s="1036">
        <f t="shared" si="2"/>
        <v>5928</v>
      </c>
      <c r="G14" s="659">
        <v>4949</v>
      </c>
      <c r="H14" s="664">
        <v>979</v>
      </c>
      <c r="I14" s="660">
        <f t="shared" si="3"/>
        <v>26</v>
      </c>
      <c r="J14" s="664">
        <v>23</v>
      </c>
      <c r="K14" s="661">
        <v>3</v>
      </c>
      <c r="M14" s="3"/>
      <c r="N14" s="3"/>
      <c r="O14" s="11"/>
      <c r="P14" s="11"/>
      <c r="Q14" s="11"/>
      <c r="R14" s="254"/>
      <c r="S14" s="254"/>
    </row>
    <row r="15" spans="1:19" ht="12.75">
      <c r="B15" s="67"/>
      <c r="C15" s="70"/>
      <c r="D15" s="74"/>
      <c r="E15" s="78"/>
      <c r="F15" s="70"/>
      <c r="G15" s="75"/>
      <c r="H15" s="79"/>
      <c r="I15" s="70"/>
      <c r="J15" s="78"/>
      <c r="K15" s="78"/>
      <c r="M15" s="3"/>
      <c r="N15" s="3"/>
      <c r="O15" s="11"/>
      <c r="P15" s="11"/>
      <c r="Q15" s="11"/>
      <c r="R15" s="254"/>
      <c r="S15" s="254"/>
    </row>
    <row r="16" spans="1:19" ht="12.75">
      <c r="B16" s="1447" t="s">
        <v>26</v>
      </c>
      <c r="C16" s="1447"/>
      <c r="D16" s="1447"/>
      <c r="E16" s="1447"/>
      <c r="F16" s="1447"/>
      <c r="G16" s="1447"/>
      <c r="H16" s="1447"/>
      <c r="I16" s="1447"/>
      <c r="J16" s="1447"/>
      <c r="K16" s="1447"/>
      <c r="M16" s="3"/>
      <c r="N16" s="3"/>
      <c r="O16" s="11"/>
      <c r="P16" s="11"/>
      <c r="Q16" s="11"/>
    </row>
    <row r="17" spans="2:20" ht="12.75">
      <c r="B17" s="80" t="s">
        <v>11</v>
      </c>
      <c r="M17" s="3"/>
      <c r="N17" s="3"/>
      <c r="O17" s="11"/>
      <c r="P17" s="11"/>
      <c r="Q17" s="11"/>
      <c r="R17" s="254"/>
      <c r="S17" s="254"/>
    </row>
    <row r="18" spans="2:20" ht="33" customHeight="1">
      <c r="B18" s="1447"/>
      <c r="C18" s="1447"/>
      <c r="D18" s="1447"/>
      <c r="E18" s="1447"/>
      <c r="F18" s="1447"/>
      <c r="G18" s="1447"/>
      <c r="H18" s="1447"/>
      <c r="I18" s="1447"/>
      <c r="J18" s="1447"/>
      <c r="K18" s="1447"/>
      <c r="L18" s="222"/>
      <c r="M18" s="3"/>
      <c r="N18" s="3"/>
      <c r="O18" s="11"/>
      <c r="P18" s="11"/>
      <c r="Q18" s="11"/>
      <c r="R18" s="248"/>
      <c r="S18" s="248"/>
      <c r="T18" s="323"/>
    </row>
    <row r="19" spans="2:20">
      <c r="B19" s="222"/>
      <c r="C19" s="223"/>
      <c r="D19" s="224"/>
      <c r="E19" s="225"/>
      <c r="F19" s="225"/>
      <c r="G19" s="225"/>
      <c r="H19" s="225"/>
      <c r="I19" s="225"/>
      <c r="J19" s="222"/>
      <c r="K19" s="222"/>
      <c r="L19" s="222"/>
      <c r="M19" s="248"/>
      <c r="N19" s="322"/>
      <c r="O19" s="322"/>
      <c r="P19" s="322"/>
      <c r="Q19" s="322"/>
      <c r="R19" s="322"/>
      <c r="S19" s="322"/>
      <c r="T19" s="323"/>
    </row>
    <row r="20" spans="2:20" s="328" customFormat="1" ht="19.5" customHeight="1">
      <c r="B20" s="1446" t="s">
        <v>453</v>
      </c>
      <c r="C20" s="1446"/>
      <c r="D20" s="1446"/>
      <c r="E20" s="1446"/>
      <c r="F20" s="1446"/>
      <c r="G20" s="1446"/>
      <c r="H20" s="1446"/>
      <c r="I20" s="1446"/>
      <c r="J20" s="1446"/>
      <c r="K20" s="1446"/>
      <c r="L20" s="324"/>
      <c r="M20" s="325"/>
      <c r="N20" s="326"/>
      <c r="O20" s="326"/>
      <c r="P20" s="326"/>
      <c r="Q20" s="326"/>
      <c r="R20" s="326"/>
      <c r="S20" s="326"/>
      <c r="T20" s="327"/>
    </row>
    <row r="21" spans="2:20" ht="14.25">
      <c r="B21" s="3"/>
      <c r="C21" s="86"/>
      <c r="D21" s="3"/>
      <c r="E21" s="3"/>
      <c r="F21" s="75"/>
      <c r="G21" s="665"/>
      <c r="H21" s="74"/>
      <c r="I21" s="74"/>
      <c r="J21" s="666"/>
      <c r="K21" s="666"/>
      <c r="L21" s="666"/>
      <c r="M21" s="248"/>
      <c r="N21" s="322"/>
      <c r="O21" s="322"/>
      <c r="P21" s="322"/>
      <c r="Q21" s="322"/>
      <c r="R21" s="322"/>
      <c r="S21" s="322"/>
      <c r="T21" s="323"/>
    </row>
    <row r="22" spans="2:20" ht="12.75">
      <c r="B22" s="3"/>
      <c r="C22" s="3"/>
      <c r="D22" s="3"/>
      <c r="E22" s="3"/>
      <c r="F22" s="75"/>
      <c r="G22" s="665"/>
      <c r="H22" s="74"/>
      <c r="I22" s="74"/>
      <c r="J22" s="666"/>
      <c r="K22" s="666"/>
      <c r="L22" s="666"/>
      <c r="M22" s="248"/>
      <c r="N22" s="322"/>
      <c r="O22" s="322"/>
      <c r="P22" s="322"/>
      <c r="Q22" s="322"/>
      <c r="R22" s="322"/>
      <c r="S22" s="322"/>
      <c r="T22" s="323"/>
    </row>
    <row r="23" spans="2:20" ht="12.75">
      <c r="B23" s="3"/>
      <c r="C23" s="3"/>
      <c r="D23" s="3"/>
      <c r="E23" s="4"/>
      <c r="F23" s="75"/>
      <c r="G23" s="665"/>
      <c r="H23" s="255" t="s">
        <v>142</v>
      </c>
      <c r="I23" s="667" t="s">
        <v>144</v>
      </c>
      <c r="J23" s="667" t="s">
        <v>16</v>
      </c>
      <c r="K23" s="667" t="s">
        <v>143</v>
      </c>
      <c r="L23" s="667" t="s">
        <v>16</v>
      </c>
      <c r="M23" s="248"/>
      <c r="N23" s="322"/>
      <c r="O23" s="322"/>
      <c r="P23" s="322"/>
      <c r="Q23" s="322"/>
      <c r="R23" s="322"/>
      <c r="S23" s="322"/>
      <c r="T23" s="323"/>
    </row>
    <row r="24" spans="2:20" ht="12.75">
      <c r="B24" s="3"/>
      <c r="C24" s="48"/>
      <c r="D24" s="48"/>
      <c r="E24" s="4"/>
      <c r="F24" s="75"/>
      <c r="G24" s="665"/>
      <c r="H24" s="256" t="s">
        <v>20</v>
      </c>
      <c r="I24" s="668">
        <v>27601</v>
      </c>
      <c r="J24" s="669">
        <f>+I24*100/$I$30</f>
        <v>22.138537305292203</v>
      </c>
      <c r="K24" s="653">
        <v>461671</v>
      </c>
      <c r="L24" s="669">
        <f t="shared" ref="L24:L30" si="4">+K24*100/$K$30</f>
        <v>23.804603337391249</v>
      </c>
      <c r="M24" s="670"/>
      <c r="N24" s="670"/>
      <c r="O24" s="670"/>
    </row>
    <row r="25" spans="2:20" ht="12.75">
      <c r="B25" s="3"/>
      <c r="C25" s="48"/>
      <c r="D25" s="48"/>
      <c r="E25" s="91"/>
      <c r="F25" s="75"/>
      <c r="G25" s="665"/>
      <c r="H25" s="256" t="s">
        <v>21</v>
      </c>
      <c r="I25" s="668">
        <v>2567</v>
      </c>
      <c r="J25" s="669">
        <f>+I25*100/$I$30</f>
        <v>2.0589697932207196</v>
      </c>
      <c r="K25" s="656">
        <v>54431</v>
      </c>
      <c r="L25" s="669">
        <f t="shared" si="4"/>
        <v>2.8065621714544409</v>
      </c>
      <c r="M25" s="670"/>
      <c r="N25" s="670"/>
      <c r="O25" s="670"/>
    </row>
    <row r="26" spans="2:20" ht="12.75">
      <c r="B26" s="48"/>
      <c r="C26" s="48"/>
      <c r="D26" s="48"/>
      <c r="E26" s="92"/>
      <c r="F26" s="75"/>
      <c r="G26" s="671"/>
      <c r="H26" s="256" t="s">
        <v>22</v>
      </c>
      <c r="I26" s="668">
        <v>21907</v>
      </c>
      <c r="J26" s="669">
        <f>+I26*100/$I$30</f>
        <v>17.571426279737555</v>
      </c>
      <c r="K26" s="656">
        <v>292488</v>
      </c>
      <c r="L26" s="673">
        <f t="shared" si="4"/>
        <v>15.081217622391035</v>
      </c>
      <c r="M26" s="670"/>
      <c r="N26" s="670"/>
      <c r="O26" s="670"/>
    </row>
    <row r="27" spans="2:20" ht="12.75">
      <c r="B27" s="48"/>
      <c r="C27" s="48"/>
      <c r="D27" s="48"/>
      <c r="E27" s="92"/>
      <c r="F27" s="70"/>
      <c r="G27" s="70"/>
      <c r="H27" s="256" t="s">
        <v>23</v>
      </c>
      <c r="I27" s="668">
        <v>18005</v>
      </c>
      <c r="J27" s="669">
        <f>+I27*100/$I$30</f>
        <v>14.441663859345173</v>
      </c>
      <c r="K27" s="656">
        <v>351841</v>
      </c>
      <c r="L27" s="669">
        <f t="shared" si="4"/>
        <v>18.141567139437122</v>
      </c>
      <c r="M27" s="670"/>
      <c r="N27" s="670"/>
      <c r="O27" s="670"/>
    </row>
    <row r="28" spans="2:20" ht="12.75">
      <c r="B28" s="48"/>
      <c r="C28" s="48"/>
      <c r="D28" s="48"/>
      <c r="E28" s="92"/>
      <c r="F28" s="222"/>
      <c r="G28" s="666"/>
      <c r="H28" s="256" t="s">
        <v>24</v>
      </c>
      <c r="I28" s="668">
        <v>54568</v>
      </c>
      <c r="J28" s="669">
        <f>+I28*100/$I$30</f>
        <v>43.768548374159806</v>
      </c>
      <c r="K28" s="656">
        <v>768866</v>
      </c>
      <c r="L28" s="669">
        <f t="shared" si="4"/>
        <v>39.644140848367478</v>
      </c>
      <c r="M28" s="670"/>
      <c r="N28" s="670"/>
      <c r="O28" s="670"/>
    </row>
    <row r="29" spans="2:20" ht="13.5">
      <c r="B29" s="48"/>
      <c r="C29" s="48"/>
      <c r="D29" s="48"/>
      <c r="E29" s="92"/>
      <c r="F29" s="222"/>
      <c r="G29" s="666"/>
      <c r="H29" s="258" t="s">
        <v>25</v>
      </c>
      <c r="I29" s="668">
        <v>26</v>
      </c>
      <c r="J29" s="667"/>
      <c r="K29" s="658">
        <v>10122</v>
      </c>
      <c r="L29" s="669">
        <f t="shared" si="4"/>
        <v>0.52190888095867882</v>
      </c>
      <c r="M29" s="670"/>
      <c r="N29" s="670"/>
      <c r="O29" s="670"/>
    </row>
    <row r="30" spans="2:20" ht="12.75">
      <c r="B30" s="3"/>
      <c r="C30" s="94"/>
      <c r="D30" s="94"/>
      <c r="E30" s="92"/>
      <c r="G30" s="670"/>
      <c r="H30" s="670" t="s">
        <v>145</v>
      </c>
      <c r="I30" s="672">
        <f>SUM(I24:I29)</f>
        <v>124674</v>
      </c>
      <c r="J30" s="670"/>
      <c r="K30" s="672">
        <f>SUM(K24:K29)</f>
        <v>1939419</v>
      </c>
      <c r="L30" s="669">
        <f t="shared" si="4"/>
        <v>100</v>
      </c>
      <c r="M30" s="670"/>
      <c r="N30" s="670"/>
      <c r="O30" s="670"/>
    </row>
    <row r="31" spans="2:20" ht="12.75">
      <c r="B31" s="4"/>
      <c r="C31" s="82"/>
      <c r="D31" s="82"/>
      <c r="E31" s="82"/>
      <c r="G31" s="670"/>
      <c r="H31" s="670"/>
      <c r="I31" s="670"/>
      <c r="J31" s="670"/>
      <c r="K31" s="670"/>
      <c r="L31" s="670"/>
      <c r="M31" s="670"/>
      <c r="N31" s="670"/>
      <c r="O31" s="670"/>
    </row>
    <row r="32" spans="2:20" ht="12.75">
      <c r="B32" s="4"/>
      <c r="C32" s="4"/>
      <c r="D32" s="4"/>
      <c r="E32" s="4"/>
      <c r="G32" s="670"/>
      <c r="H32" s="670"/>
      <c r="I32" s="670"/>
      <c r="J32" s="670"/>
      <c r="K32" s="670"/>
      <c r="L32" s="670"/>
      <c r="M32" s="670"/>
      <c r="N32" s="670"/>
      <c r="O32" s="670"/>
    </row>
    <row r="33" spans="2:15" ht="12.75">
      <c r="B33" s="3"/>
      <c r="C33" s="3"/>
      <c r="D33" s="3"/>
      <c r="E33" s="3"/>
      <c r="G33" s="670"/>
      <c r="H33" s="670"/>
      <c r="I33" s="670"/>
      <c r="J33" s="670"/>
      <c r="K33" s="670"/>
      <c r="L33" s="670"/>
      <c r="M33" s="670"/>
      <c r="N33" s="670"/>
      <c r="O33" s="670"/>
    </row>
    <row r="34" spans="2:15" ht="12.75">
      <c r="B34" s="3"/>
      <c r="C34" s="3"/>
      <c r="D34" s="3"/>
      <c r="E34" s="3"/>
      <c r="G34" s="670"/>
      <c r="H34" s="670"/>
      <c r="I34" s="670"/>
      <c r="J34" s="670"/>
      <c r="K34" s="670"/>
      <c r="L34" s="670"/>
      <c r="M34" s="670"/>
      <c r="N34" s="670"/>
      <c r="O34" s="670"/>
    </row>
    <row r="35" spans="2:15" ht="12.75">
      <c r="B35" s="3"/>
      <c r="C35" s="3"/>
      <c r="D35" s="3"/>
      <c r="E35" s="3"/>
      <c r="G35" s="670"/>
      <c r="H35" s="670"/>
      <c r="I35" s="670"/>
      <c r="J35" s="670"/>
      <c r="K35" s="670"/>
      <c r="L35" s="670"/>
      <c r="M35" s="670"/>
      <c r="N35" s="670"/>
      <c r="O35" s="670"/>
    </row>
    <row r="36" spans="2:15" ht="12.75">
      <c r="B36" s="3"/>
      <c r="C36" s="3"/>
      <c r="D36" s="3"/>
      <c r="E36" s="3"/>
      <c r="G36" s="670"/>
      <c r="H36" s="670"/>
      <c r="I36" s="670"/>
      <c r="J36" s="670"/>
      <c r="K36" s="670"/>
      <c r="L36" s="670"/>
      <c r="M36" s="670"/>
      <c r="N36" s="670"/>
      <c r="O36" s="670"/>
    </row>
    <row r="37" spans="2:15" ht="12.75">
      <c r="B37" s="3"/>
      <c r="C37" s="3"/>
      <c r="D37" s="3"/>
      <c r="E37" s="3"/>
      <c r="G37" s="670"/>
      <c r="H37" s="670"/>
      <c r="I37" s="670"/>
      <c r="J37" s="670"/>
      <c r="K37" s="670"/>
      <c r="L37" s="670"/>
      <c r="M37" s="670"/>
      <c r="N37" s="670"/>
      <c r="O37" s="670"/>
    </row>
    <row r="38" spans="2:15" ht="12.75">
      <c r="B38" s="3"/>
      <c r="C38" s="3"/>
      <c r="D38" s="3"/>
      <c r="E38" s="3"/>
    </row>
    <row r="39" spans="2:15" ht="12.75">
      <c r="B39" s="3"/>
      <c r="C39" s="3"/>
      <c r="D39" s="3"/>
      <c r="E39" s="3"/>
    </row>
    <row r="40" spans="2:15" ht="12.75">
      <c r="B40" s="60" t="s">
        <v>11</v>
      </c>
      <c r="C40" s="3"/>
      <c r="D40" s="3"/>
      <c r="E40" s="3"/>
    </row>
    <row r="41" spans="2:15" ht="12.75">
      <c r="B41" s="3"/>
      <c r="C41" s="3"/>
      <c r="D41" s="3"/>
      <c r="E41" s="3"/>
    </row>
  </sheetData>
  <mergeCells count="8">
    <mergeCell ref="B20:K20"/>
    <mergeCell ref="B18:K18"/>
    <mergeCell ref="B2:K2"/>
    <mergeCell ref="B4:B5"/>
    <mergeCell ref="C4:E4"/>
    <mergeCell ref="F4:H4"/>
    <mergeCell ref="I4:K4"/>
    <mergeCell ref="B16:K16"/>
  </mergeCells>
  <pageMargins left="0.27559055118110237" right="0.17" top="0.35433070866141736" bottom="0.72" header="0.31496062992125984" footer="0.17"/>
  <pageSetup paperSize="9" scale="63" orientation="landscape" r:id="rId1"/>
  <headerFooter>
    <oddFooter>&amp;C&amp;G</oddFooter>
  </headerFooter>
  <drawing r:id="rId2"/>
  <legacyDrawingHF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N47"/>
  <sheetViews>
    <sheetView view="pageLayout" zoomScale="85" zoomScaleNormal="100" zoomScalePageLayoutView="85" workbookViewId="0">
      <selection activeCell="L12" sqref="L12"/>
    </sheetView>
  </sheetViews>
  <sheetFormatPr baseColWidth="10" defaultColWidth="11.42578125" defaultRowHeight="15.75" customHeight="1"/>
  <cols>
    <col min="1" max="4" width="16" style="4" customWidth="1"/>
    <col min="5" max="5" width="5.140625" style="4" customWidth="1"/>
    <col min="6" max="10" width="16" style="4" customWidth="1"/>
    <col min="11" max="11" width="9.7109375" style="4" customWidth="1"/>
    <col min="12" max="16384" width="11.42578125" style="4"/>
  </cols>
  <sheetData>
    <row r="1" spans="1:14" s="3" customFormat="1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8" t="s">
        <v>436</v>
      </c>
    </row>
    <row r="2" spans="1:14" s="391" customFormat="1" ht="45" customHeight="1">
      <c r="A2" s="1454" t="s">
        <v>454</v>
      </c>
      <c r="B2" s="1454"/>
      <c r="C2" s="1454"/>
      <c r="D2" s="1454"/>
      <c r="E2" s="1000"/>
      <c r="F2" s="1454" t="s">
        <v>455</v>
      </c>
      <c r="G2" s="1454"/>
      <c r="H2" s="1454"/>
      <c r="I2" s="1454"/>
      <c r="J2" s="1000"/>
      <c r="M2" s="1001"/>
    </row>
    <row r="3" spans="1:14" ht="15.75" customHeight="1">
      <c r="A3" s="81"/>
      <c r="B3" s="81"/>
      <c r="C3" s="81"/>
      <c r="D3" s="81"/>
      <c r="E3" s="81"/>
      <c r="F3" s="81"/>
      <c r="G3" s="81"/>
      <c r="H3" s="81"/>
      <c r="I3" s="81"/>
      <c r="J3" s="81"/>
    </row>
    <row r="4" spans="1:14" ht="15.75" customHeight="1">
      <c r="B4" s="84"/>
      <c r="C4" s="84"/>
      <c r="D4" s="82"/>
      <c r="G4" s="82"/>
      <c r="H4" s="82"/>
      <c r="I4" s="82"/>
    </row>
    <row r="5" spans="1:14" ht="15.75" customHeight="1">
      <c r="A5" s="7"/>
      <c r="B5" s="329"/>
      <c r="C5" s="329"/>
      <c r="F5" s="7"/>
      <c r="G5" s="83"/>
    </row>
    <row r="6" spans="1:14" ht="15.75" customHeight="1">
      <c r="A6" s="330"/>
      <c r="B6" s="74"/>
      <c r="C6" s="74"/>
      <c r="F6" s="7"/>
    </row>
    <row r="7" spans="1:14" ht="15.75" customHeight="1">
      <c r="A7" s="330"/>
      <c r="B7" s="74"/>
      <c r="C7" s="74"/>
      <c r="F7" s="7"/>
      <c r="G7" s="83"/>
      <c r="H7" s="83"/>
    </row>
    <row r="8" spans="1:14" ht="15.75" customHeight="1">
      <c r="A8" s="330"/>
      <c r="B8" s="74"/>
      <c r="C8" s="74"/>
      <c r="G8" s="75"/>
      <c r="H8" s="75"/>
    </row>
    <row r="9" spans="1:14" ht="15.75" customHeight="1">
      <c r="A9" s="330"/>
      <c r="B9" s="74"/>
      <c r="C9" s="74"/>
      <c r="G9" s="75"/>
      <c r="H9" s="75"/>
    </row>
    <row r="10" spans="1:14" ht="15.75" customHeight="1">
      <c r="A10" s="330"/>
      <c r="B10" s="74"/>
      <c r="C10" s="74"/>
      <c r="G10" s="75"/>
      <c r="H10" s="75"/>
    </row>
    <row r="11" spans="1:14" ht="15.75" customHeight="1">
      <c r="B11" s="74"/>
      <c r="C11" s="78"/>
      <c r="G11" s="75"/>
      <c r="H11" s="75"/>
    </row>
    <row r="12" spans="1:14" ht="15.75" customHeight="1">
      <c r="G12" s="75"/>
      <c r="H12" s="75"/>
    </row>
    <row r="14" spans="1:14" ht="15.75" customHeight="1">
      <c r="A14" s="86"/>
      <c r="B14" s="87"/>
      <c r="C14" s="84"/>
      <c r="D14" s="88"/>
      <c r="G14" s="89"/>
      <c r="H14" s="85"/>
      <c r="I14" s="88"/>
    </row>
    <row r="15" spans="1:14" ht="15.75" customHeight="1">
      <c r="A15" s="86"/>
      <c r="B15" s="90"/>
      <c r="C15" s="82"/>
      <c r="D15" s="88"/>
    </row>
    <row r="16" spans="1:14" ht="15.75" customHeight="1">
      <c r="A16" s="1455"/>
      <c r="B16" s="1456"/>
      <c r="C16" s="1456"/>
      <c r="D16" s="1456"/>
    </row>
    <row r="17" spans="1:10" ht="15.75" customHeight="1">
      <c r="A17" s="10"/>
    </row>
    <row r="19" spans="1:10" ht="15.75" customHeight="1">
      <c r="A19" s="10" t="s">
        <v>11</v>
      </c>
      <c r="F19" s="10" t="s">
        <v>11</v>
      </c>
    </row>
    <row r="20" spans="1:10" s="3" customFormat="1" ht="33.75" customHeight="1"/>
    <row r="21" spans="1:10" s="3" customFormat="1" ht="31.5" customHeight="1">
      <c r="A21" s="1446" t="s">
        <v>456</v>
      </c>
      <c r="B21" s="1446"/>
      <c r="C21" s="1446"/>
      <c r="D21" s="1446"/>
      <c r="F21" s="260"/>
    </row>
    <row r="22" spans="1:10" s="3" customFormat="1" ht="12.75"/>
    <row r="23" spans="1:10" s="3" customFormat="1" ht="12.75">
      <c r="J23" s="4"/>
    </row>
    <row r="24" spans="1:10" s="3" customFormat="1" ht="12.75">
      <c r="A24" s="4"/>
      <c r="B24" s="331"/>
      <c r="C24" s="331"/>
      <c r="J24" s="4"/>
    </row>
    <row r="25" spans="1:10" s="3" customFormat="1" ht="12.75">
      <c r="A25" s="4"/>
      <c r="B25" s="74"/>
      <c r="C25" s="74"/>
      <c r="J25" s="4"/>
    </row>
    <row r="26" spans="1:10" s="3" customFormat="1" ht="12.75">
      <c r="A26" s="4"/>
      <c r="B26" s="74"/>
      <c r="C26" s="74"/>
      <c r="J26" s="93"/>
    </row>
    <row r="27" spans="1:10" s="3" customFormat="1" ht="12.75">
      <c r="A27" s="4"/>
      <c r="B27" s="74"/>
      <c r="C27" s="74"/>
      <c r="J27" s="93"/>
    </row>
    <row r="28" spans="1:10" s="3" customFormat="1" ht="12.75">
      <c r="A28" s="4"/>
      <c r="B28" s="74"/>
      <c r="C28" s="74"/>
      <c r="J28" s="93"/>
    </row>
    <row r="29" spans="1:10" s="3" customFormat="1" ht="12.75">
      <c r="A29" s="4"/>
      <c r="B29" s="74"/>
      <c r="C29" s="74"/>
      <c r="J29" s="93"/>
    </row>
    <row r="30" spans="1:10" s="3" customFormat="1" ht="12.75">
      <c r="J30" s="93"/>
    </row>
    <row r="31" spans="1:10" s="3" customFormat="1" ht="12.75">
      <c r="J31" s="93"/>
    </row>
    <row r="32" spans="1:10" s="3" customFormat="1" ht="12.75">
      <c r="J32" s="93"/>
    </row>
    <row r="33" spans="1:11" s="3" customFormat="1" ht="12.75">
      <c r="J33" s="95"/>
    </row>
    <row r="34" spans="1:11" s="3" customFormat="1" ht="12.75">
      <c r="J34" s="95"/>
    </row>
    <row r="35" spans="1:11" s="3" customFormat="1" ht="12.75">
      <c r="J35" s="95"/>
    </row>
    <row r="36" spans="1:11" s="3" customFormat="1" ht="12.75">
      <c r="J36" s="95"/>
    </row>
    <row r="37" spans="1:11" s="3" customFormat="1" ht="14.25">
      <c r="C37" s="90"/>
      <c r="J37" s="95"/>
    </row>
    <row r="38" spans="1:11" s="3" customFormat="1" ht="12.75">
      <c r="C38" s="4"/>
      <c r="J38" s="95"/>
    </row>
    <row r="39" spans="1:11" s="3" customFormat="1" ht="12.75">
      <c r="J39" s="95"/>
    </row>
    <row r="40" spans="1:11" s="3" customFormat="1" ht="12.75">
      <c r="A40" s="10" t="s">
        <v>11</v>
      </c>
      <c r="J40" s="95"/>
    </row>
    <row r="41" spans="1:11" s="3" customFormat="1" ht="12.75">
      <c r="J41" s="95"/>
    </row>
    <row r="42" spans="1:11" s="3" customFormat="1" ht="12.75">
      <c r="J42" s="95"/>
    </row>
    <row r="43" spans="1:11" ht="15.75" customHeight="1">
      <c r="F43" s="3"/>
      <c r="G43" s="3"/>
      <c r="H43" s="3"/>
      <c r="I43" s="3"/>
      <c r="J43" s="95"/>
      <c r="K43" s="3"/>
    </row>
    <row r="44" spans="1:11" ht="15.75" customHeight="1">
      <c r="F44" s="3"/>
      <c r="G44" s="3"/>
      <c r="H44" s="3"/>
      <c r="I44" s="3"/>
      <c r="J44" s="95"/>
      <c r="K44" s="3"/>
    </row>
    <row r="45" spans="1:11" ht="15.75" customHeight="1">
      <c r="F45" s="3"/>
      <c r="G45" s="3"/>
      <c r="H45" s="3"/>
      <c r="I45" s="3"/>
      <c r="J45" s="95"/>
      <c r="K45" s="3"/>
    </row>
    <row r="46" spans="1:11" ht="15.75" customHeight="1">
      <c r="G46" s="3"/>
      <c r="H46" s="3"/>
      <c r="I46" s="3"/>
      <c r="J46" s="95"/>
      <c r="K46" s="3"/>
    </row>
    <row r="47" spans="1:11" ht="15.75" customHeight="1">
      <c r="F47" s="3"/>
      <c r="G47" s="31"/>
      <c r="H47" s="91"/>
      <c r="I47" s="91"/>
      <c r="J47" s="91"/>
      <c r="K47" s="3"/>
    </row>
  </sheetData>
  <mergeCells count="4">
    <mergeCell ref="A2:D2"/>
    <mergeCell ref="F2:I2"/>
    <mergeCell ref="A16:D16"/>
    <mergeCell ref="A21:D21"/>
  </mergeCells>
  <pageMargins left="0.39370078740157483" right="0.39370078740157483" top="0.19685039370078741" bottom="0.74" header="0" footer="0"/>
  <pageSetup paperSize="9" scale="73" orientation="landscape" r:id="rId1"/>
  <headerFooter alignWithMargins="0">
    <oddFooter>&amp;C&amp;G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60"/>
  <sheetViews>
    <sheetView view="pageLayout" zoomScale="70" zoomScaleNormal="110" zoomScalePageLayoutView="70" workbookViewId="0">
      <selection activeCell="K21" sqref="K21"/>
    </sheetView>
  </sheetViews>
  <sheetFormatPr baseColWidth="10" defaultColWidth="11.42578125" defaultRowHeight="12"/>
  <cols>
    <col min="1" max="1" width="1.85546875" style="15" customWidth="1"/>
    <col min="2" max="2" width="36.7109375" style="15" customWidth="1"/>
    <col min="3" max="3" width="10.85546875" style="15" customWidth="1"/>
    <col min="4" max="4" width="13" style="15" customWidth="1"/>
    <col min="5" max="5" width="10" style="15" customWidth="1"/>
    <col min="6" max="6" width="11.28515625" style="15" customWidth="1"/>
    <col min="7" max="7" width="11.42578125" style="15" customWidth="1"/>
    <col min="8" max="8" width="11.85546875" style="15" customWidth="1"/>
    <col min="9" max="9" width="13.140625" style="15" bestFit="1" customWidth="1"/>
    <col min="10" max="11" width="11.42578125" style="14"/>
    <col min="12" max="12" width="9.42578125" style="14" bestFit="1" customWidth="1"/>
    <col min="13" max="13" width="10.42578125" style="14" customWidth="1"/>
    <col min="14" max="14" width="8.85546875" style="14" bestFit="1" customWidth="1"/>
    <col min="15" max="15" width="9.42578125" style="14" bestFit="1" customWidth="1"/>
    <col min="16" max="16" width="10.5703125" style="14" customWidth="1"/>
    <col min="17" max="17" width="8" style="14" customWidth="1"/>
    <col min="18" max="20" width="11.42578125" style="14"/>
    <col min="21" max="21" width="9.42578125" style="14" bestFit="1" customWidth="1"/>
    <col min="22" max="22" width="10.42578125" style="14" customWidth="1"/>
    <col min="23" max="23" width="8.85546875" style="14" bestFit="1" customWidth="1"/>
    <col min="24" max="24" width="9.42578125" style="14" bestFit="1" customWidth="1"/>
    <col min="25" max="25" width="10.5703125" style="14" customWidth="1"/>
    <col min="26" max="26" width="8" style="14" customWidth="1"/>
    <col min="27" max="16384" width="11.42578125" style="15"/>
  </cols>
  <sheetData>
    <row r="1" spans="1:26" s="3" customFormat="1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8" t="s">
        <v>436</v>
      </c>
    </row>
    <row r="2" spans="1:26" s="96" customFormat="1" ht="12.75" customHeight="1">
      <c r="B2" s="1460" t="s">
        <v>459</v>
      </c>
      <c r="C2" s="1460"/>
      <c r="D2" s="1460"/>
      <c r="E2" s="1460"/>
      <c r="F2" s="1460"/>
      <c r="G2" s="1460"/>
      <c r="H2" s="1460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</row>
    <row r="3" spans="1:26" s="96" customFormat="1" ht="23.25" customHeight="1">
      <c r="B3" s="1461"/>
      <c r="C3" s="1461"/>
      <c r="D3" s="1461"/>
      <c r="E3" s="1461"/>
      <c r="F3" s="1461"/>
      <c r="G3" s="1461"/>
      <c r="H3" s="1461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</row>
    <row r="4" spans="1:26" ht="7.5" customHeight="1"/>
    <row r="5" spans="1:26" ht="15.75" customHeight="1">
      <c r="B5" s="3"/>
      <c r="C5" s="1457" t="s">
        <v>6</v>
      </c>
      <c r="D5" s="1457"/>
      <c r="E5" s="1457"/>
      <c r="F5" s="1458" t="s">
        <v>150</v>
      </c>
      <c r="G5" s="1458"/>
      <c r="H5" s="1458"/>
      <c r="Q5" s="100"/>
      <c r="V5" s="98"/>
      <c r="W5" s="98"/>
      <c r="Y5" s="99"/>
      <c r="Z5" s="100"/>
    </row>
    <row r="6" spans="1:26" ht="30.75" customHeight="1">
      <c r="B6" s="3"/>
      <c r="C6" s="443" t="s">
        <v>12</v>
      </c>
      <c r="D6" s="442" t="s">
        <v>13</v>
      </c>
      <c r="E6" s="443" t="s">
        <v>14</v>
      </c>
      <c r="F6" s="443" t="s">
        <v>12</v>
      </c>
      <c r="G6" s="442" t="s">
        <v>13</v>
      </c>
      <c r="H6" s="443" t="s">
        <v>14</v>
      </c>
      <c r="Q6" s="100"/>
      <c r="S6" s="98"/>
      <c r="T6" s="98"/>
      <c r="X6" s="100"/>
      <c r="Y6" s="100"/>
      <c r="Z6" s="100"/>
    </row>
    <row r="7" spans="1:26" ht="1.5" customHeight="1">
      <c r="B7" s="3"/>
      <c r="C7" s="436"/>
      <c r="D7" s="436"/>
      <c r="E7" s="436"/>
      <c r="F7" s="436"/>
      <c r="G7" s="436"/>
      <c r="H7" s="436"/>
      <c r="Q7" s="100"/>
      <c r="S7" s="98"/>
      <c r="V7" s="98"/>
      <c r="W7" s="98"/>
      <c r="Y7" s="99"/>
      <c r="Z7" s="100"/>
    </row>
    <row r="8" spans="1:26">
      <c r="B8" s="441" t="s">
        <v>2</v>
      </c>
      <c r="C8" s="1041">
        <v>1519797</v>
      </c>
      <c r="D8" s="1041">
        <v>372467</v>
      </c>
      <c r="E8" s="1041">
        <f>+E10+E22+E27+E34+E43+E52</f>
        <v>82731</v>
      </c>
      <c r="F8" s="1041">
        <v>419622</v>
      </c>
      <c r="G8" s="1041">
        <v>117234</v>
      </c>
      <c r="H8" s="1041">
        <v>41943</v>
      </c>
      <c r="Q8" s="99"/>
      <c r="S8" s="98"/>
      <c r="U8" s="99"/>
      <c r="V8" s="99"/>
      <c r="W8" s="99"/>
      <c r="X8" s="99"/>
      <c r="Y8" s="99"/>
      <c r="Z8" s="99"/>
    </row>
    <row r="9" spans="1:26" ht="2.25" customHeight="1">
      <c r="C9" s="1042"/>
      <c r="D9" s="1042"/>
      <c r="E9" s="1042"/>
      <c r="F9" s="1042"/>
      <c r="G9" s="1042"/>
      <c r="H9" s="1042"/>
    </row>
    <row r="10" spans="1:26">
      <c r="B10" s="441" t="s">
        <v>20</v>
      </c>
      <c r="C10" s="1041">
        <v>400046</v>
      </c>
      <c r="D10" s="1043">
        <v>91532</v>
      </c>
      <c r="E10" s="1041">
        <v>21811</v>
      </c>
      <c r="F10" s="1041">
        <v>61625</v>
      </c>
      <c r="G10" s="1043">
        <v>16886</v>
      </c>
      <c r="H10" s="1041">
        <v>5790</v>
      </c>
      <c r="I10" s="103"/>
      <c r="N10" s="100"/>
      <c r="Q10" s="99"/>
      <c r="S10" s="98"/>
      <c r="T10" s="98"/>
      <c r="U10" s="99"/>
      <c r="V10" s="99"/>
      <c r="W10" s="99"/>
      <c r="X10" s="99"/>
      <c r="Y10" s="99"/>
      <c r="Z10" s="99"/>
    </row>
    <row r="11" spans="1:26">
      <c r="B11" s="840" t="s">
        <v>27</v>
      </c>
      <c r="C11" s="1050">
        <v>92774</v>
      </c>
      <c r="D11" s="1044">
        <v>19377</v>
      </c>
      <c r="E11" s="386">
        <v>6780</v>
      </c>
      <c r="F11" s="674">
        <v>22038</v>
      </c>
      <c r="G11" s="1044">
        <v>6321</v>
      </c>
      <c r="H11" s="674">
        <v>2247</v>
      </c>
      <c r="I11" s="105"/>
      <c r="Q11" s="100"/>
      <c r="U11" s="99"/>
      <c r="V11" s="99"/>
      <c r="W11" s="99"/>
      <c r="X11" s="99"/>
      <c r="Y11" s="99"/>
      <c r="Z11" s="99"/>
    </row>
    <row r="12" spans="1:26">
      <c r="B12" s="726" t="s">
        <v>28</v>
      </c>
      <c r="C12" s="722">
        <v>740</v>
      </c>
      <c r="D12" s="1044">
        <v>253</v>
      </c>
      <c r="E12" s="386">
        <v>12</v>
      </c>
      <c r="F12" s="386" t="s">
        <v>9</v>
      </c>
      <c r="G12" s="1044" t="s">
        <v>9</v>
      </c>
      <c r="H12" s="386" t="s">
        <v>9</v>
      </c>
      <c r="I12" s="105"/>
      <c r="Q12" s="100"/>
      <c r="S12" s="98"/>
      <c r="U12" s="99"/>
      <c r="V12" s="99"/>
      <c r="W12" s="99"/>
      <c r="X12" s="99"/>
      <c r="Y12" s="99"/>
      <c r="Z12" s="99"/>
    </row>
    <row r="13" spans="1:26">
      <c r="B13" s="726" t="s">
        <v>29</v>
      </c>
      <c r="C13" s="722">
        <v>25755</v>
      </c>
      <c r="D13" s="1044">
        <v>4454</v>
      </c>
      <c r="E13" s="386">
        <v>2041</v>
      </c>
      <c r="F13" s="386">
        <v>3447</v>
      </c>
      <c r="G13" s="1044">
        <v>589</v>
      </c>
      <c r="H13" s="386">
        <v>269</v>
      </c>
      <c r="I13" s="105"/>
      <c r="Q13" s="100"/>
      <c r="S13" s="98"/>
      <c r="U13" s="99"/>
      <c r="V13" s="99"/>
      <c r="W13" s="99"/>
      <c r="X13" s="99"/>
      <c r="Y13" s="99"/>
      <c r="Z13" s="99"/>
    </row>
    <row r="14" spans="1:26">
      <c r="B14" s="726" t="s">
        <v>30</v>
      </c>
      <c r="C14" s="722">
        <v>31931</v>
      </c>
      <c r="D14" s="1044">
        <v>5824</v>
      </c>
      <c r="E14" s="386">
        <v>1852</v>
      </c>
      <c r="F14" s="386">
        <v>2012</v>
      </c>
      <c r="G14" s="1044">
        <v>461</v>
      </c>
      <c r="H14" s="386">
        <v>259</v>
      </c>
      <c r="I14" s="105"/>
      <c r="Q14" s="100"/>
      <c r="S14" s="98"/>
      <c r="U14" s="99"/>
      <c r="V14" s="99"/>
      <c r="W14" s="99"/>
      <c r="X14" s="99"/>
      <c r="Y14" s="99"/>
      <c r="Z14" s="99"/>
    </row>
    <row r="15" spans="1:26">
      <c r="B15" s="726" t="s">
        <v>31</v>
      </c>
      <c r="C15" s="722">
        <v>6957</v>
      </c>
      <c r="D15" s="1044">
        <v>1624</v>
      </c>
      <c r="E15" s="386">
        <v>293</v>
      </c>
      <c r="F15" s="386" t="s">
        <v>9</v>
      </c>
      <c r="G15" s="1044" t="s">
        <v>9</v>
      </c>
      <c r="H15" s="386" t="s">
        <v>9</v>
      </c>
      <c r="I15" s="105"/>
      <c r="Q15" s="100"/>
      <c r="S15" s="98"/>
      <c r="U15" s="99"/>
      <c r="V15" s="99"/>
      <c r="W15" s="99"/>
      <c r="X15" s="99"/>
      <c r="Y15" s="99"/>
      <c r="Z15" s="99"/>
    </row>
    <row r="16" spans="1:26">
      <c r="B16" s="726" t="s">
        <v>32</v>
      </c>
      <c r="C16" s="722">
        <v>656</v>
      </c>
      <c r="D16" s="1044">
        <v>153</v>
      </c>
      <c r="E16" s="386">
        <v>17</v>
      </c>
      <c r="F16" s="386" t="s">
        <v>9</v>
      </c>
      <c r="G16" s="1044" t="s">
        <v>9</v>
      </c>
      <c r="H16" s="386" t="s">
        <v>9</v>
      </c>
      <c r="I16" s="105"/>
      <c r="S16" s="98"/>
      <c r="U16" s="99"/>
      <c r="V16" s="99"/>
      <c r="W16" s="99"/>
      <c r="X16" s="99"/>
      <c r="Y16" s="99"/>
      <c r="Z16" s="99"/>
    </row>
    <row r="17" spans="2:26">
      <c r="B17" s="726" t="s">
        <v>33</v>
      </c>
      <c r="C17" s="722">
        <v>56115</v>
      </c>
      <c r="D17" s="1044">
        <v>14761</v>
      </c>
      <c r="E17" s="386">
        <v>3442</v>
      </c>
      <c r="F17" s="386">
        <v>16545</v>
      </c>
      <c r="G17" s="1044">
        <v>5148</v>
      </c>
      <c r="H17" s="386">
        <v>1569</v>
      </c>
      <c r="I17" s="105"/>
      <c r="S17" s="98"/>
      <c r="U17" s="99"/>
      <c r="V17" s="99"/>
      <c r="W17" s="99"/>
      <c r="X17" s="99"/>
      <c r="Y17" s="99"/>
      <c r="Z17" s="99"/>
    </row>
    <row r="18" spans="2:26">
      <c r="B18" s="726" t="s">
        <v>34</v>
      </c>
      <c r="C18" s="722">
        <v>66624</v>
      </c>
      <c r="D18" s="1044">
        <v>16756</v>
      </c>
      <c r="E18" s="386">
        <v>2643</v>
      </c>
      <c r="F18" s="386">
        <v>11857</v>
      </c>
      <c r="G18" s="1044">
        <v>2989</v>
      </c>
      <c r="H18" s="386">
        <v>962</v>
      </c>
      <c r="I18" s="105"/>
      <c r="Q18" s="100"/>
      <c r="S18" s="98"/>
      <c r="U18" s="99"/>
      <c r="V18" s="99"/>
      <c r="W18" s="99"/>
      <c r="X18" s="99"/>
      <c r="Y18" s="99"/>
      <c r="Z18" s="99"/>
    </row>
    <row r="19" spans="2:26" ht="13.5">
      <c r="B19" s="726" t="s">
        <v>457</v>
      </c>
      <c r="C19" s="722">
        <v>115442</v>
      </c>
      <c r="D19" s="1044">
        <v>27350</v>
      </c>
      <c r="E19" s="386">
        <v>4561</v>
      </c>
      <c r="F19" s="386">
        <v>5326</v>
      </c>
      <c r="G19" s="1044">
        <v>1182</v>
      </c>
      <c r="H19" s="386">
        <v>461</v>
      </c>
      <c r="I19" s="105"/>
      <c r="Q19" s="100"/>
      <c r="S19" s="98"/>
      <c r="U19" s="99"/>
      <c r="V19" s="99"/>
      <c r="W19" s="99"/>
      <c r="X19" s="99"/>
      <c r="Y19" s="99"/>
      <c r="Z19" s="99"/>
    </row>
    <row r="20" spans="2:26">
      <c r="B20" s="726" t="s">
        <v>35</v>
      </c>
      <c r="C20" s="722">
        <v>663</v>
      </c>
      <c r="D20" s="1044">
        <v>234</v>
      </c>
      <c r="E20" s="386">
        <v>32</v>
      </c>
      <c r="F20" s="386" t="s">
        <v>9</v>
      </c>
      <c r="G20" s="1044" t="s">
        <v>9</v>
      </c>
      <c r="H20" s="386" t="s">
        <v>9</v>
      </c>
      <c r="I20" s="105"/>
      <c r="Q20" s="261"/>
      <c r="S20" s="98"/>
      <c r="U20" s="99"/>
      <c r="V20" s="99"/>
      <c r="W20" s="99"/>
      <c r="X20" s="99"/>
      <c r="Y20" s="99"/>
      <c r="Z20" s="99"/>
    </row>
    <row r="21" spans="2:26">
      <c r="B21" s="812" t="s">
        <v>36</v>
      </c>
      <c r="C21" s="722">
        <v>2389</v>
      </c>
      <c r="D21" s="1044">
        <v>746</v>
      </c>
      <c r="E21" s="386">
        <v>138</v>
      </c>
      <c r="F21" s="386">
        <v>400</v>
      </c>
      <c r="G21" s="1044">
        <v>196</v>
      </c>
      <c r="H21" s="386">
        <v>23</v>
      </c>
      <c r="I21" s="105"/>
      <c r="S21" s="98"/>
      <c r="U21" s="99"/>
      <c r="V21" s="99"/>
      <c r="W21" s="99"/>
      <c r="X21" s="99"/>
      <c r="Y21" s="99"/>
      <c r="Z21" s="99"/>
    </row>
    <row r="22" spans="2:26">
      <c r="B22" s="441" t="s">
        <v>21</v>
      </c>
      <c r="C22" s="1041">
        <v>51556</v>
      </c>
      <c r="D22" s="1045">
        <v>12773</v>
      </c>
      <c r="E22" s="1041">
        <v>2299</v>
      </c>
      <c r="F22" s="1041">
        <v>2875</v>
      </c>
      <c r="G22" s="1045">
        <v>802</v>
      </c>
      <c r="H22" s="1041">
        <v>268</v>
      </c>
      <c r="I22" s="105"/>
      <c r="Q22" s="98"/>
      <c r="S22" s="98"/>
      <c r="T22" s="98"/>
      <c r="U22" s="99"/>
      <c r="V22" s="99"/>
      <c r="W22" s="99"/>
      <c r="X22" s="99"/>
      <c r="Y22" s="99"/>
      <c r="Z22" s="99"/>
    </row>
    <row r="23" spans="2:26">
      <c r="B23" s="842" t="s">
        <v>37</v>
      </c>
      <c r="C23" s="386">
        <v>27655</v>
      </c>
      <c r="D23" s="1044">
        <v>6328</v>
      </c>
      <c r="E23" s="386">
        <v>1135</v>
      </c>
      <c r="F23" s="386">
        <v>2233</v>
      </c>
      <c r="G23" s="1044">
        <v>592</v>
      </c>
      <c r="H23" s="386">
        <v>197</v>
      </c>
      <c r="I23" s="105"/>
      <c r="Q23" s="100"/>
      <c r="U23" s="99"/>
      <c r="V23" s="99"/>
      <c r="W23" s="99"/>
      <c r="X23" s="99"/>
      <c r="Y23" s="99"/>
      <c r="Z23" s="99"/>
    </row>
    <row r="24" spans="2:26">
      <c r="B24" s="842" t="s">
        <v>38</v>
      </c>
      <c r="C24" s="386">
        <v>4388</v>
      </c>
      <c r="D24" s="1044">
        <v>1054</v>
      </c>
      <c r="E24" s="386">
        <v>175</v>
      </c>
      <c r="F24" s="386">
        <v>19</v>
      </c>
      <c r="G24" s="1044">
        <v>2</v>
      </c>
      <c r="H24" s="386">
        <v>8</v>
      </c>
      <c r="I24" s="105"/>
      <c r="S24" s="98"/>
      <c r="U24" s="99"/>
      <c r="V24" s="99"/>
      <c r="W24" s="99"/>
      <c r="X24" s="99"/>
      <c r="Y24" s="99"/>
      <c r="Z24" s="99"/>
    </row>
    <row r="25" spans="2:26">
      <c r="B25" s="842" t="s">
        <v>39</v>
      </c>
      <c r="C25" s="386">
        <v>9007</v>
      </c>
      <c r="D25" s="1044">
        <v>2543</v>
      </c>
      <c r="E25" s="386">
        <v>307</v>
      </c>
      <c r="F25" s="386">
        <v>229</v>
      </c>
      <c r="G25" s="1044">
        <v>93</v>
      </c>
      <c r="H25" s="386">
        <v>21</v>
      </c>
      <c r="I25" s="105"/>
      <c r="Q25" s="100"/>
      <c r="S25" s="98"/>
      <c r="U25" s="99"/>
      <c r="V25" s="99"/>
      <c r="W25" s="99"/>
      <c r="X25" s="99"/>
      <c r="Y25" s="99"/>
      <c r="Z25" s="99"/>
    </row>
    <row r="26" spans="2:26">
      <c r="B26" s="842" t="s">
        <v>40</v>
      </c>
      <c r="C26" s="386">
        <v>10506</v>
      </c>
      <c r="D26" s="1044">
        <v>2848</v>
      </c>
      <c r="E26" s="386">
        <v>682</v>
      </c>
      <c r="F26" s="386">
        <v>394</v>
      </c>
      <c r="G26" s="1044">
        <v>115</v>
      </c>
      <c r="H26" s="386">
        <v>42</v>
      </c>
      <c r="I26" s="105"/>
      <c r="Q26" s="100"/>
      <c r="S26" s="98"/>
      <c r="U26" s="99"/>
      <c r="V26" s="99"/>
      <c r="W26" s="99"/>
      <c r="X26" s="99"/>
      <c r="Y26" s="99"/>
      <c r="Z26" s="99"/>
    </row>
    <row r="27" spans="2:26">
      <c r="B27" s="441" t="s">
        <v>22</v>
      </c>
      <c r="C27" s="1041">
        <v>230296</v>
      </c>
      <c r="D27" s="1045">
        <v>63604</v>
      </c>
      <c r="E27" s="1041">
        <v>14445</v>
      </c>
      <c r="F27" s="1041">
        <v>62192</v>
      </c>
      <c r="G27" s="1045">
        <v>16185</v>
      </c>
      <c r="H27" s="1041">
        <v>7462</v>
      </c>
      <c r="I27" s="105"/>
      <c r="Q27" s="99"/>
      <c r="S27" s="98"/>
      <c r="T27" s="98"/>
      <c r="U27" s="99"/>
      <c r="V27" s="99"/>
      <c r="W27" s="99"/>
      <c r="X27" s="99"/>
      <c r="Y27" s="99"/>
      <c r="Z27" s="99"/>
    </row>
    <row r="28" spans="2:26">
      <c r="B28" s="842" t="s">
        <v>41</v>
      </c>
      <c r="C28" s="386">
        <v>72868</v>
      </c>
      <c r="D28" s="1044">
        <v>21013</v>
      </c>
      <c r="E28" s="386">
        <v>4426</v>
      </c>
      <c r="F28" s="386">
        <v>12900</v>
      </c>
      <c r="G28" s="1044">
        <v>2424</v>
      </c>
      <c r="H28" s="386">
        <v>1086</v>
      </c>
      <c r="I28" s="105"/>
      <c r="Q28" s="100"/>
      <c r="U28" s="99"/>
      <c r="V28" s="99"/>
      <c r="W28" s="99"/>
      <c r="X28" s="99"/>
      <c r="Y28" s="99"/>
      <c r="Z28" s="99"/>
    </row>
    <row r="29" spans="2:26">
      <c r="B29" s="842" t="s">
        <v>42</v>
      </c>
      <c r="C29" s="386">
        <v>16040</v>
      </c>
      <c r="D29" s="1044">
        <v>3275</v>
      </c>
      <c r="E29" s="386">
        <v>1361</v>
      </c>
      <c r="F29" s="386">
        <v>2275</v>
      </c>
      <c r="G29" s="1044">
        <v>429</v>
      </c>
      <c r="H29" s="386">
        <v>287</v>
      </c>
      <c r="I29" s="105"/>
      <c r="Q29" s="100"/>
      <c r="S29" s="98"/>
      <c r="U29" s="99"/>
      <c r="V29" s="99"/>
      <c r="W29" s="99"/>
      <c r="X29" s="99"/>
      <c r="Y29" s="99"/>
      <c r="Z29" s="99"/>
    </row>
    <row r="30" spans="2:26">
      <c r="B30" s="842" t="s">
        <v>43</v>
      </c>
      <c r="C30" s="386">
        <v>114506</v>
      </c>
      <c r="D30" s="1044">
        <v>33900</v>
      </c>
      <c r="E30" s="386">
        <v>7354</v>
      </c>
      <c r="F30" s="386">
        <v>44619</v>
      </c>
      <c r="G30" s="1044">
        <v>12831</v>
      </c>
      <c r="H30" s="386">
        <v>5952</v>
      </c>
      <c r="I30" s="105"/>
      <c r="Q30" s="100"/>
      <c r="S30" s="98"/>
      <c r="U30" s="99"/>
      <c r="V30" s="99"/>
      <c r="W30" s="99"/>
      <c r="X30" s="99"/>
      <c r="Y30" s="99"/>
      <c r="Z30" s="99"/>
    </row>
    <row r="31" spans="2:26">
      <c r="B31" s="842" t="s">
        <v>44</v>
      </c>
      <c r="C31" s="386">
        <v>1</v>
      </c>
      <c r="D31" s="1044" t="s">
        <v>9</v>
      </c>
      <c r="E31" s="386">
        <v>1</v>
      </c>
      <c r="F31" s="386">
        <v>76</v>
      </c>
      <c r="G31" s="1044">
        <v>29</v>
      </c>
      <c r="H31" s="386">
        <v>2</v>
      </c>
      <c r="I31" s="105"/>
      <c r="S31" s="98"/>
      <c r="U31" s="99"/>
      <c r="V31" s="99"/>
      <c r="W31" s="99"/>
      <c r="X31" s="99"/>
      <c r="Y31" s="99"/>
      <c r="Z31" s="99"/>
    </row>
    <row r="32" spans="2:26">
      <c r="B32" s="842" t="s">
        <v>45</v>
      </c>
      <c r="C32" s="386">
        <v>4419</v>
      </c>
      <c r="D32" s="1044">
        <v>1011</v>
      </c>
      <c r="E32" s="386">
        <v>353</v>
      </c>
      <c r="F32" s="386" t="s">
        <v>9</v>
      </c>
      <c r="G32" s="1044" t="s">
        <v>9</v>
      </c>
      <c r="H32" s="386" t="s">
        <v>9</v>
      </c>
      <c r="I32" s="105"/>
      <c r="Q32" s="100"/>
      <c r="S32" s="98"/>
      <c r="U32" s="99"/>
      <c r="V32" s="99"/>
      <c r="W32" s="99"/>
      <c r="X32" s="99"/>
      <c r="Y32" s="99"/>
      <c r="Z32" s="99"/>
    </row>
    <row r="33" spans="2:26">
      <c r="B33" s="842" t="s">
        <v>46</v>
      </c>
      <c r="C33" s="386">
        <v>22462</v>
      </c>
      <c r="D33" s="1044">
        <v>4405</v>
      </c>
      <c r="E33" s="386">
        <v>950</v>
      </c>
      <c r="F33" s="386">
        <v>2322</v>
      </c>
      <c r="G33" s="1044">
        <v>472</v>
      </c>
      <c r="H33" s="386">
        <v>135</v>
      </c>
      <c r="I33" s="105"/>
      <c r="Q33" s="100"/>
      <c r="S33" s="98"/>
      <c r="U33" s="99"/>
      <c r="V33" s="99"/>
      <c r="W33" s="99"/>
      <c r="X33" s="99"/>
      <c r="Y33" s="99"/>
      <c r="Z33" s="99"/>
    </row>
    <row r="34" spans="2:26">
      <c r="B34" s="441" t="s">
        <v>23</v>
      </c>
      <c r="C34" s="1041">
        <v>286129</v>
      </c>
      <c r="D34" s="1045">
        <v>75777</v>
      </c>
      <c r="E34" s="1041">
        <f>+E35+E36+E37+E38+E39+E40+E41+E42</f>
        <v>10821</v>
      </c>
      <c r="F34" s="1041">
        <v>65712</v>
      </c>
      <c r="G34" s="1045">
        <v>18422</v>
      </c>
      <c r="H34" s="1041">
        <v>7184</v>
      </c>
      <c r="I34" s="105"/>
      <c r="Q34" s="99"/>
      <c r="S34" s="98"/>
      <c r="T34" s="98"/>
      <c r="U34" s="99"/>
      <c r="V34" s="99"/>
      <c r="W34" s="99"/>
      <c r="X34" s="99"/>
      <c r="Y34" s="99"/>
      <c r="Z34" s="99"/>
    </row>
    <row r="35" spans="2:26">
      <c r="B35" s="842" t="s">
        <v>47</v>
      </c>
      <c r="C35" s="386">
        <v>458</v>
      </c>
      <c r="D35" s="1044">
        <v>93</v>
      </c>
      <c r="E35" s="386">
        <v>17</v>
      </c>
      <c r="F35" s="386">
        <v>0</v>
      </c>
      <c r="G35" s="1044" t="s">
        <v>9</v>
      </c>
      <c r="H35" s="386" t="s">
        <v>9</v>
      </c>
      <c r="I35" s="105"/>
      <c r="Q35" s="100"/>
      <c r="U35" s="99"/>
      <c r="V35" s="99"/>
      <c r="W35" s="99"/>
      <c r="X35" s="99"/>
      <c r="Y35" s="99"/>
      <c r="Z35" s="99"/>
    </row>
    <row r="36" spans="2:26">
      <c r="B36" s="842" t="s">
        <v>48</v>
      </c>
      <c r="C36" s="386">
        <v>58475</v>
      </c>
      <c r="D36" s="1044">
        <v>16296</v>
      </c>
      <c r="E36" s="386">
        <v>1491</v>
      </c>
      <c r="F36" s="386">
        <v>5418</v>
      </c>
      <c r="G36" s="1044">
        <v>1679</v>
      </c>
      <c r="H36" s="386">
        <v>578</v>
      </c>
      <c r="I36" s="105"/>
      <c r="Q36" s="100"/>
      <c r="S36" s="98"/>
      <c r="U36" s="99"/>
      <c r="V36" s="99"/>
      <c r="W36" s="99"/>
      <c r="X36" s="99"/>
      <c r="Y36" s="99"/>
      <c r="Z36" s="99"/>
    </row>
    <row r="37" spans="2:26">
      <c r="B37" s="842" t="s">
        <v>49</v>
      </c>
      <c r="C37" s="386">
        <v>82875</v>
      </c>
      <c r="D37" s="1044">
        <v>24765</v>
      </c>
      <c r="E37" s="386">
        <v>3879</v>
      </c>
      <c r="F37" s="386">
        <v>26359</v>
      </c>
      <c r="G37" s="1044">
        <v>9123</v>
      </c>
      <c r="H37" s="386">
        <v>3827</v>
      </c>
      <c r="I37" s="105"/>
      <c r="Q37" s="100"/>
      <c r="S37" s="98"/>
      <c r="U37" s="99"/>
      <c r="V37" s="99"/>
      <c r="W37" s="99"/>
      <c r="X37" s="99"/>
      <c r="Y37" s="99"/>
      <c r="Z37" s="99"/>
    </row>
    <row r="38" spans="2:26">
      <c r="B38" s="842" t="s">
        <v>50</v>
      </c>
      <c r="C38" s="386">
        <v>8383</v>
      </c>
      <c r="D38" s="1044">
        <v>2006</v>
      </c>
      <c r="E38" s="386">
        <v>211</v>
      </c>
      <c r="F38" s="386">
        <v>630</v>
      </c>
      <c r="G38" s="1044">
        <v>219</v>
      </c>
      <c r="H38" s="386">
        <v>30</v>
      </c>
      <c r="I38" s="105"/>
      <c r="Q38" s="100"/>
      <c r="S38" s="98"/>
      <c r="U38" s="99"/>
      <c r="V38" s="99"/>
      <c r="W38" s="99"/>
      <c r="X38" s="99"/>
      <c r="Y38" s="99"/>
      <c r="Z38" s="99"/>
    </row>
    <row r="39" spans="2:26">
      <c r="B39" s="842" t="s">
        <v>51</v>
      </c>
      <c r="C39" s="386">
        <v>21756</v>
      </c>
      <c r="D39" s="1044">
        <v>5347</v>
      </c>
      <c r="E39" s="386">
        <v>592</v>
      </c>
      <c r="F39" s="386">
        <v>563</v>
      </c>
      <c r="G39" s="1044">
        <v>144</v>
      </c>
      <c r="H39" s="386">
        <v>19</v>
      </c>
      <c r="I39" s="105"/>
      <c r="Q39" s="100"/>
      <c r="S39" s="98"/>
      <c r="U39" s="99"/>
      <c r="V39" s="99"/>
      <c r="W39" s="99"/>
      <c r="X39" s="99"/>
      <c r="Y39" s="99"/>
      <c r="Z39" s="99"/>
    </row>
    <row r="40" spans="2:26">
      <c r="B40" s="842" t="s">
        <v>52</v>
      </c>
      <c r="C40" s="386">
        <v>40914</v>
      </c>
      <c r="D40" s="1044">
        <v>10517</v>
      </c>
      <c r="E40" s="386">
        <v>1398</v>
      </c>
      <c r="F40" s="386">
        <v>4590</v>
      </c>
      <c r="G40" s="1044">
        <v>1245</v>
      </c>
      <c r="H40" s="386">
        <v>382</v>
      </c>
      <c r="I40" s="105"/>
      <c r="Q40" s="100"/>
      <c r="S40" s="98"/>
      <c r="U40" s="99"/>
      <c r="V40" s="99"/>
      <c r="W40" s="99"/>
      <c r="X40" s="99"/>
      <c r="Y40" s="99"/>
      <c r="Z40" s="99"/>
    </row>
    <row r="41" spans="2:26">
      <c r="B41" s="842" t="s">
        <v>53</v>
      </c>
      <c r="C41" s="386">
        <v>73230</v>
      </c>
      <c r="D41" s="1044">
        <v>16742</v>
      </c>
      <c r="E41" s="386">
        <v>3232</v>
      </c>
      <c r="F41" s="386">
        <v>26888</v>
      </c>
      <c r="G41" s="1044">
        <v>5563</v>
      </c>
      <c r="H41" s="386">
        <v>2244</v>
      </c>
      <c r="I41" s="105"/>
      <c r="Q41" s="100"/>
      <c r="S41" s="98"/>
      <c r="U41" s="99"/>
      <c r="V41" s="99"/>
      <c r="W41" s="99"/>
      <c r="X41" s="99"/>
      <c r="Y41" s="99"/>
      <c r="Z41" s="99"/>
    </row>
    <row r="42" spans="2:26">
      <c r="B42" s="842" t="s">
        <v>54</v>
      </c>
      <c r="C42" s="386">
        <v>38</v>
      </c>
      <c r="D42" s="1044">
        <v>11</v>
      </c>
      <c r="E42" s="386">
        <v>1</v>
      </c>
      <c r="F42" s="386">
        <v>1264</v>
      </c>
      <c r="G42" s="1044">
        <v>449</v>
      </c>
      <c r="H42" s="386">
        <v>104</v>
      </c>
      <c r="I42" s="105"/>
      <c r="Q42" s="100"/>
      <c r="S42" s="98"/>
      <c r="U42" s="99"/>
      <c r="V42" s="99"/>
      <c r="W42" s="99"/>
      <c r="X42" s="99"/>
      <c r="Y42" s="99"/>
      <c r="Z42" s="99"/>
    </row>
    <row r="43" spans="2:26">
      <c r="B43" s="441" t="s">
        <v>24</v>
      </c>
      <c r="C43" s="1041">
        <v>543385</v>
      </c>
      <c r="D43" s="1045">
        <v>123832</v>
      </c>
      <c r="E43" s="1041">
        <v>33332</v>
      </c>
      <c r="F43" s="1041">
        <v>225481</v>
      </c>
      <c r="G43" s="1045">
        <v>63960</v>
      </c>
      <c r="H43" s="1041">
        <v>21236</v>
      </c>
      <c r="I43" s="105"/>
      <c r="Q43" s="99"/>
      <c r="S43" s="98"/>
      <c r="T43" s="98"/>
      <c r="U43" s="99"/>
      <c r="V43" s="99"/>
      <c r="W43" s="99"/>
      <c r="X43" s="99"/>
      <c r="Y43" s="99"/>
      <c r="Z43" s="99"/>
    </row>
    <row r="44" spans="2:26">
      <c r="B44" s="842" t="s">
        <v>55</v>
      </c>
      <c r="C44" s="386">
        <v>14663</v>
      </c>
      <c r="D44" s="1044">
        <v>4300</v>
      </c>
      <c r="E44" s="386">
        <v>848</v>
      </c>
      <c r="F44" s="386">
        <v>7008</v>
      </c>
      <c r="G44" s="1044">
        <v>2108</v>
      </c>
      <c r="H44" s="386">
        <v>538</v>
      </c>
      <c r="I44" s="105"/>
      <c r="Q44" s="100"/>
      <c r="S44" s="98"/>
      <c r="U44" s="99"/>
      <c r="V44" s="99"/>
      <c r="W44" s="99"/>
      <c r="X44" s="99"/>
      <c r="Y44" s="99"/>
      <c r="Z44" s="99"/>
    </row>
    <row r="45" spans="2:26">
      <c r="B45" s="842" t="s">
        <v>322</v>
      </c>
      <c r="C45" s="386">
        <v>50907</v>
      </c>
      <c r="D45" s="1044">
        <v>12540</v>
      </c>
      <c r="E45" s="386">
        <v>2882</v>
      </c>
      <c r="F45" s="386">
        <v>12143</v>
      </c>
      <c r="G45" s="1044">
        <v>3525</v>
      </c>
      <c r="H45" s="386">
        <v>1409</v>
      </c>
      <c r="I45" s="105"/>
      <c r="Q45" s="100"/>
      <c r="U45" s="99"/>
      <c r="V45" s="99"/>
      <c r="W45" s="99"/>
      <c r="X45" s="99"/>
      <c r="Y45" s="99"/>
      <c r="Z45" s="99"/>
    </row>
    <row r="46" spans="2:26">
      <c r="B46" s="842" t="s">
        <v>56</v>
      </c>
      <c r="C46" s="386">
        <v>19890</v>
      </c>
      <c r="D46" s="1044">
        <v>5409</v>
      </c>
      <c r="E46" s="386">
        <v>831</v>
      </c>
      <c r="F46" s="386">
        <v>7038</v>
      </c>
      <c r="G46" s="1044">
        <v>2181</v>
      </c>
      <c r="H46" s="386">
        <v>682</v>
      </c>
      <c r="I46" s="105"/>
      <c r="Q46" s="100"/>
      <c r="S46" s="98"/>
      <c r="U46" s="99"/>
      <c r="V46" s="99"/>
      <c r="W46" s="99"/>
      <c r="X46" s="99"/>
      <c r="Y46" s="99"/>
      <c r="Z46" s="99"/>
    </row>
    <row r="47" spans="2:26">
      <c r="B47" s="842" t="s">
        <v>57</v>
      </c>
      <c r="C47" s="386">
        <v>143101</v>
      </c>
      <c r="D47" s="1044">
        <v>29898</v>
      </c>
      <c r="E47" s="386">
        <v>12009</v>
      </c>
      <c r="F47" s="386">
        <v>71889</v>
      </c>
      <c r="G47" s="1044">
        <v>16917</v>
      </c>
      <c r="H47" s="386">
        <v>6541</v>
      </c>
      <c r="I47" s="105"/>
      <c r="Q47" s="100"/>
      <c r="S47" s="98"/>
      <c r="U47" s="99"/>
      <c r="V47" s="99"/>
      <c r="W47" s="99"/>
      <c r="X47" s="99"/>
      <c r="Y47" s="99"/>
      <c r="Z47" s="99"/>
    </row>
    <row r="48" spans="2:26">
      <c r="B48" s="842" t="s">
        <v>58</v>
      </c>
      <c r="C48" s="386">
        <v>237840</v>
      </c>
      <c r="D48" s="1044">
        <v>50765</v>
      </c>
      <c r="E48" s="386">
        <v>12267</v>
      </c>
      <c r="F48" s="386">
        <v>104452</v>
      </c>
      <c r="G48" s="1044">
        <v>31299</v>
      </c>
      <c r="H48" s="386">
        <v>9681</v>
      </c>
      <c r="I48" s="105"/>
      <c r="Q48" s="100"/>
      <c r="S48" s="98"/>
      <c r="U48" s="99"/>
      <c r="V48" s="99"/>
      <c r="W48" s="99"/>
      <c r="X48" s="99"/>
      <c r="Y48" s="99"/>
      <c r="Z48" s="99"/>
    </row>
    <row r="49" spans="2:26">
      <c r="B49" s="842" t="s">
        <v>61</v>
      </c>
      <c r="C49" s="386">
        <v>11447</v>
      </c>
      <c r="D49" s="1044">
        <v>3909</v>
      </c>
      <c r="E49" s="386">
        <v>1204</v>
      </c>
      <c r="F49" s="386">
        <v>4712</v>
      </c>
      <c r="G49" s="1044">
        <v>2210</v>
      </c>
      <c r="H49" s="386">
        <v>234</v>
      </c>
      <c r="I49" s="105"/>
      <c r="Q49" s="261"/>
      <c r="S49" s="98"/>
      <c r="U49" s="99"/>
      <c r="V49" s="99"/>
      <c r="W49" s="99"/>
      <c r="X49" s="99"/>
      <c r="Y49" s="99"/>
      <c r="Z49" s="99"/>
    </row>
    <row r="50" spans="2:26">
      <c r="B50" s="842" t="s">
        <v>59</v>
      </c>
      <c r="C50" s="386">
        <v>17354</v>
      </c>
      <c r="D50" s="1044">
        <v>4278</v>
      </c>
      <c r="E50" s="386">
        <v>1158</v>
      </c>
      <c r="F50" s="386">
        <v>16452</v>
      </c>
      <c r="G50" s="1044">
        <v>5209</v>
      </c>
      <c r="H50" s="386">
        <v>1979</v>
      </c>
      <c r="I50" s="105"/>
      <c r="Q50" s="100"/>
      <c r="S50" s="98"/>
      <c r="U50" s="99"/>
      <c r="V50" s="99"/>
      <c r="W50" s="99"/>
      <c r="X50" s="99"/>
      <c r="Y50" s="99"/>
      <c r="Z50" s="99"/>
    </row>
    <row r="51" spans="2:26">
      <c r="B51" s="842" t="s">
        <v>60</v>
      </c>
      <c r="C51" s="386">
        <v>48183</v>
      </c>
      <c r="D51" s="1044">
        <v>12733</v>
      </c>
      <c r="E51" s="386">
        <v>2133</v>
      </c>
      <c r="F51" s="386">
        <v>1787</v>
      </c>
      <c r="G51" s="1044">
        <v>511</v>
      </c>
      <c r="H51" s="386">
        <v>172</v>
      </c>
      <c r="I51" s="105"/>
      <c r="Q51" s="100"/>
      <c r="S51" s="98"/>
      <c r="U51" s="99"/>
      <c r="V51" s="99"/>
      <c r="W51" s="99"/>
      <c r="X51" s="99"/>
      <c r="Y51" s="99"/>
      <c r="Z51" s="99"/>
    </row>
    <row r="52" spans="2:26" ht="13.5">
      <c r="B52" s="441" t="s">
        <v>323</v>
      </c>
      <c r="C52" s="1041">
        <v>8385</v>
      </c>
      <c r="D52" s="1045">
        <v>4949</v>
      </c>
      <c r="E52" s="1041">
        <v>23</v>
      </c>
      <c r="F52" s="1041">
        <v>1737</v>
      </c>
      <c r="G52" s="1045">
        <v>979</v>
      </c>
      <c r="H52" s="1041">
        <v>3</v>
      </c>
      <c r="I52" s="105"/>
      <c r="Q52" s="99"/>
      <c r="S52" s="98"/>
      <c r="T52" s="98"/>
      <c r="U52" s="99"/>
      <c r="V52" s="99"/>
      <c r="W52" s="99"/>
      <c r="X52" s="99"/>
      <c r="Y52" s="99"/>
      <c r="Z52" s="99"/>
    </row>
    <row r="53" spans="2:26" ht="13.5">
      <c r="B53" s="1049" t="s">
        <v>458</v>
      </c>
      <c r="C53" s="385">
        <v>8385</v>
      </c>
      <c r="D53" s="1046">
        <v>4949</v>
      </c>
      <c r="E53" s="385">
        <v>23</v>
      </c>
      <c r="F53" s="1047">
        <v>1737</v>
      </c>
      <c r="G53" s="1048">
        <v>979</v>
      </c>
      <c r="H53" s="1047">
        <v>3</v>
      </c>
      <c r="I53" s="105"/>
      <c r="U53" s="99"/>
      <c r="V53" s="99"/>
      <c r="W53" s="99"/>
      <c r="X53" s="99"/>
      <c r="Y53" s="99"/>
      <c r="Z53" s="99"/>
    </row>
    <row r="54" spans="2:26" ht="5.25" customHeight="1">
      <c r="B54" s="3"/>
      <c r="C54" s="11"/>
      <c r="D54" s="11"/>
      <c r="E54" s="11"/>
      <c r="F54" s="11"/>
      <c r="G54" s="11"/>
      <c r="H54" s="11"/>
    </row>
    <row r="55" spans="2:26">
      <c r="B55" s="10" t="s">
        <v>62</v>
      </c>
    </row>
    <row r="56" spans="2:26" ht="55.5" customHeight="1">
      <c r="B56" s="1459" t="s">
        <v>63</v>
      </c>
      <c r="C56" s="1459"/>
      <c r="D56" s="1459"/>
      <c r="E56" s="1459"/>
      <c r="F56" s="1459"/>
      <c r="G56" s="1459"/>
      <c r="H56" s="1459"/>
    </row>
    <row r="57" spans="2:26" ht="12" customHeight="1">
      <c r="B57" s="108" t="s">
        <v>64</v>
      </c>
    </row>
    <row r="58" spans="2:26" ht="12.75" customHeight="1">
      <c r="B58" s="108" t="s">
        <v>65</v>
      </c>
    </row>
    <row r="59" spans="2:26" ht="6.75" customHeight="1"/>
    <row r="60" spans="2:26">
      <c r="B60" s="10" t="s">
        <v>11</v>
      </c>
    </row>
  </sheetData>
  <mergeCells count="4">
    <mergeCell ref="C5:E5"/>
    <mergeCell ref="F5:H5"/>
    <mergeCell ref="B56:H56"/>
    <mergeCell ref="B2:H3"/>
  </mergeCells>
  <pageMargins left="0.15748031496062992" right="0.15748031496062992" top="0.15748031496062992" bottom="0.61" header="0" footer="0"/>
  <pageSetup paperSize="9" scale="73" orientation="landscape" r:id="rId1"/>
  <headerFooter alignWithMargins="0">
    <oddFooter>&amp;C&amp;G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P52"/>
  <sheetViews>
    <sheetView view="pageLayout" zoomScale="85" zoomScaleNormal="100" zoomScalePageLayoutView="85" workbookViewId="0">
      <selection activeCell="J22" sqref="J22"/>
    </sheetView>
  </sheetViews>
  <sheetFormatPr baseColWidth="10" defaultColWidth="11.42578125" defaultRowHeight="12.75"/>
  <cols>
    <col min="1" max="1" width="16.42578125" style="3" customWidth="1"/>
    <col min="2" max="7" width="17" style="3" customWidth="1"/>
    <col min="8" max="9" width="11.42578125" style="3"/>
    <col min="10" max="10" width="15.28515625" style="3" customWidth="1"/>
    <col min="11" max="16384" width="11.42578125" style="3"/>
  </cols>
  <sheetData>
    <row r="1" spans="1:16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8" t="s">
        <v>436</v>
      </c>
    </row>
    <row r="2" spans="1:16" ht="23.25" customHeight="1">
      <c r="A2" s="1" t="s">
        <v>460</v>
      </c>
      <c r="I2" s="47"/>
      <c r="J2" s="47"/>
    </row>
    <row r="3" spans="1:16">
      <c r="J3" s="406"/>
      <c r="K3" s="406"/>
      <c r="L3" s="406"/>
      <c r="M3" s="406"/>
    </row>
    <row r="4" spans="1:16">
      <c r="A4" s="2" t="s">
        <v>130</v>
      </c>
      <c r="J4" s="406"/>
      <c r="K4" s="406"/>
      <c r="L4" s="406"/>
      <c r="M4" s="406"/>
      <c r="N4" s="4"/>
      <c r="O4" s="4"/>
      <c r="P4" s="4"/>
    </row>
    <row r="5" spans="1:16" ht="18.75" thickBot="1">
      <c r="B5" s="109" t="s">
        <v>6</v>
      </c>
      <c r="E5" s="109" t="s">
        <v>7</v>
      </c>
      <c r="H5" s="110"/>
      <c r="I5" s="406"/>
      <c r="J5" s="406" t="s">
        <v>324</v>
      </c>
      <c r="K5" s="406"/>
      <c r="L5" s="406"/>
      <c r="M5" s="406"/>
      <c r="N5" s="406"/>
      <c r="O5" s="366"/>
      <c r="P5" s="4"/>
    </row>
    <row r="6" spans="1:16" ht="15.75" thickBot="1">
      <c r="A6" s="111"/>
      <c r="B6" s="112" t="s">
        <v>12</v>
      </c>
      <c r="C6" s="112" t="s">
        <v>13</v>
      </c>
      <c r="D6" s="113" t="s">
        <v>14</v>
      </c>
      <c r="E6" s="112" t="s">
        <v>12</v>
      </c>
      <c r="F6" s="114" t="s">
        <v>13</v>
      </c>
      <c r="G6" s="112" t="s">
        <v>14</v>
      </c>
      <c r="I6" s="406"/>
      <c r="J6" s="406"/>
      <c r="K6" s="444" t="s">
        <v>67</v>
      </c>
      <c r="L6" s="444" t="s">
        <v>68</v>
      </c>
      <c r="M6" s="444" t="s">
        <v>70</v>
      </c>
      <c r="N6" s="444"/>
      <c r="O6" s="675"/>
      <c r="P6" s="115"/>
    </row>
    <row r="7" spans="1:16">
      <c r="A7" s="101" t="s">
        <v>20</v>
      </c>
      <c r="B7" s="102" t="e">
        <f>+'C 1.1.19'!#REF!</f>
        <v>#REF!</v>
      </c>
      <c r="C7" s="102" t="e">
        <f>+'C 1.1.19'!#REF!</f>
        <v>#REF!</v>
      </c>
      <c r="D7" s="102" t="e">
        <f>+'C 1.1.19'!#REF!</f>
        <v>#REF!</v>
      </c>
      <c r="E7" s="102" t="e">
        <f>+'C 1.1.19'!#REF!</f>
        <v>#REF!</v>
      </c>
      <c r="F7" s="102" t="e">
        <f>+'C 1.1.19'!#REF!</f>
        <v>#REF!</v>
      </c>
      <c r="G7" s="102" t="e">
        <f>+'C 1.1.19'!#REF!</f>
        <v>#REF!</v>
      </c>
      <c r="I7" s="406"/>
      <c r="J7" s="406" t="s">
        <v>20</v>
      </c>
      <c r="K7" s="1051">
        <v>400046</v>
      </c>
      <c r="L7" s="1051">
        <v>91532</v>
      </c>
      <c r="M7" s="1051">
        <v>21811</v>
      </c>
      <c r="N7" s="440"/>
      <c r="O7" s="644"/>
      <c r="P7" s="84"/>
    </row>
    <row r="8" spans="1:16">
      <c r="A8" s="101" t="s">
        <v>21</v>
      </c>
      <c r="B8" s="102" t="e">
        <f>+'C 1.1.19'!#REF!</f>
        <v>#REF!</v>
      </c>
      <c r="C8" s="102" t="e">
        <f>+'C 1.1.19'!#REF!</f>
        <v>#REF!</v>
      </c>
      <c r="D8" s="102" t="e">
        <f>+'C 1.1.19'!#REF!</f>
        <v>#REF!</v>
      </c>
      <c r="E8" s="102" t="e">
        <f>+'C 1.1.19'!#REF!</f>
        <v>#REF!</v>
      </c>
      <c r="F8" s="102" t="e">
        <f>+'C 1.1.19'!#REF!</f>
        <v>#REF!</v>
      </c>
      <c r="G8" s="102" t="e">
        <f>+'C 1.1.19'!#REF!</f>
        <v>#REF!</v>
      </c>
      <c r="I8" s="406"/>
      <c r="J8" s="406" t="s">
        <v>21</v>
      </c>
      <c r="K8" s="1051">
        <v>51556</v>
      </c>
      <c r="L8" s="1051">
        <v>12773</v>
      </c>
      <c r="M8" s="1051">
        <v>2299</v>
      </c>
      <c r="N8" s="440"/>
      <c r="O8" s="644"/>
      <c r="P8" s="84"/>
    </row>
    <row r="9" spans="1:16">
      <c r="A9" s="106" t="s">
        <v>22</v>
      </c>
      <c r="B9" s="107" t="e">
        <f>+'C 1.1.19'!#REF!</f>
        <v>#REF!</v>
      </c>
      <c r="C9" s="107" t="e">
        <f>+'C 1.1.19'!#REF!</f>
        <v>#REF!</v>
      </c>
      <c r="D9" s="107" t="e">
        <f>+'C 1.1.19'!#REF!</f>
        <v>#REF!</v>
      </c>
      <c r="E9" s="107" t="e">
        <f>+'C 1.1.19'!#REF!</f>
        <v>#REF!</v>
      </c>
      <c r="F9" s="107" t="e">
        <f>+'C 1.1.19'!#REF!</f>
        <v>#REF!</v>
      </c>
      <c r="G9" s="107" t="e">
        <f>+'C 1.1.19'!#REF!</f>
        <v>#REF!</v>
      </c>
      <c r="I9" s="406"/>
      <c r="J9" s="406" t="s">
        <v>22</v>
      </c>
      <c r="K9" s="1051">
        <v>230296</v>
      </c>
      <c r="L9" s="1051">
        <v>63604</v>
      </c>
      <c r="M9" s="1051">
        <v>14445</v>
      </c>
      <c r="N9" s="440"/>
      <c r="O9" s="644"/>
      <c r="P9" s="84"/>
    </row>
    <row r="10" spans="1:16">
      <c r="A10" s="106" t="s">
        <v>23</v>
      </c>
      <c r="B10" s="102" t="e">
        <f>+'C 1.1.19'!#REF!</f>
        <v>#REF!</v>
      </c>
      <c r="C10" s="102" t="e">
        <f>+'C 1.1.19'!#REF!</f>
        <v>#REF!</v>
      </c>
      <c r="D10" s="102" t="e">
        <f>+'C 1.1.19'!#REF!</f>
        <v>#REF!</v>
      </c>
      <c r="E10" s="102" t="e">
        <f>+'C 1.1.19'!#REF!</f>
        <v>#REF!</v>
      </c>
      <c r="F10" s="102" t="e">
        <f>+'C 1.1.19'!#REF!</f>
        <v>#REF!</v>
      </c>
      <c r="G10" s="102" t="e">
        <f>+'C 1.1.19'!#REF!</f>
        <v>#REF!</v>
      </c>
      <c r="I10" s="406"/>
      <c r="J10" s="406" t="s">
        <v>23</v>
      </c>
      <c r="K10" s="1051">
        <v>286129</v>
      </c>
      <c r="L10" s="1051">
        <v>75777</v>
      </c>
      <c r="M10" s="1051">
        <v>10804</v>
      </c>
      <c r="N10" s="440"/>
      <c r="O10" s="644"/>
      <c r="P10" s="84"/>
    </row>
    <row r="11" spans="1:16">
      <c r="A11" s="106" t="s">
        <v>24</v>
      </c>
      <c r="B11" s="107" t="e">
        <f>+'C 1.1.19'!#REF!</f>
        <v>#REF!</v>
      </c>
      <c r="C11" s="107" t="e">
        <f>+'C 1.1.19'!#REF!</f>
        <v>#REF!</v>
      </c>
      <c r="D11" s="107" t="e">
        <f>+'C 1.1.19'!#REF!</f>
        <v>#REF!</v>
      </c>
      <c r="E11" s="107" t="e">
        <f>+'C 1.1.19'!#REF!</f>
        <v>#REF!</v>
      </c>
      <c r="F11" s="107" t="e">
        <f>+'C 1.1.19'!#REF!</f>
        <v>#REF!</v>
      </c>
      <c r="G11" s="107" t="e">
        <f>+'C 1.1.19'!#REF!</f>
        <v>#REF!</v>
      </c>
      <c r="I11" s="406"/>
      <c r="J11" s="406" t="s">
        <v>24</v>
      </c>
      <c r="K11" s="1051">
        <v>543385</v>
      </c>
      <c r="L11" s="1051">
        <v>123832</v>
      </c>
      <c r="M11" s="1051">
        <v>33332</v>
      </c>
      <c r="N11" s="440"/>
      <c r="O11" s="644"/>
      <c r="P11" s="84"/>
    </row>
    <row r="12" spans="1:16">
      <c r="A12" s="3" t="s">
        <v>145</v>
      </c>
      <c r="B12" s="262" t="e">
        <f t="shared" ref="B12:G12" si="0">+SUM(B7:B11)</f>
        <v>#REF!</v>
      </c>
      <c r="C12" s="262" t="e">
        <f t="shared" si="0"/>
        <v>#REF!</v>
      </c>
      <c r="D12" s="262" t="e">
        <f t="shared" si="0"/>
        <v>#REF!</v>
      </c>
      <c r="E12" s="262" t="e">
        <f t="shared" si="0"/>
        <v>#REF!</v>
      </c>
      <c r="F12" s="262" t="e">
        <f t="shared" si="0"/>
        <v>#REF!</v>
      </c>
      <c r="G12" s="262" t="e">
        <f t="shared" si="0"/>
        <v>#REF!</v>
      </c>
      <c r="I12" s="406"/>
      <c r="J12" s="406" t="s">
        <v>325</v>
      </c>
      <c r="K12" s="1051">
        <v>8385</v>
      </c>
      <c r="L12" s="1051">
        <v>4949</v>
      </c>
      <c r="M12" s="1051">
        <v>23</v>
      </c>
      <c r="N12" s="406"/>
      <c r="O12" s="334"/>
    </row>
    <row r="13" spans="1:16">
      <c r="A13" s="259" t="s">
        <v>146</v>
      </c>
      <c r="B13" s="332" t="e">
        <f>+'C 1.1.19'!#REF!</f>
        <v>#REF!</v>
      </c>
      <c r="C13" s="332" t="e">
        <f>+'C 1.1.19'!#REF!</f>
        <v>#REF!</v>
      </c>
      <c r="D13" s="332" t="e">
        <f>+'C 1.1.19'!#REF!</f>
        <v>#REF!</v>
      </c>
      <c r="E13" s="332" t="e">
        <f>+'C 1.1.19'!#REF!</f>
        <v>#REF!</v>
      </c>
      <c r="F13" s="332" t="e">
        <f>+'C 1.1.19'!#REF!</f>
        <v>#REF!</v>
      </c>
      <c r="G13" s="332" t="e">
        <f>+'C 1.1.19'!#REF!</f>
        <v>#REF!</v>
      </c>
      <c r="I13" s="406"/>
      <c r="J13" s="406"/>
      <c r="K13" s="406"/>
      <c r="L13" s="406"/>
      <c r="M13" s="406"/>
      <c r="N13" s="406"/>
      <c r="O13" s="334"/>
    </row>
    <row r="14" spans="1:16">
      <c r="B14" s="262" t="e">
        <f t="shared" ref="B14:G14" si="1">+SUM(B12:B13)</f>
        <v>#REF!</v>
      </c>
      <c r="C14" s="262" t="e">
        <f t="shared" si="1"/>
        <v>#REF!</v>
      </c>
      <c r="D14" s="262" t="e">
        <f t="shared" si="1"/>
        <v>#REF!</v>
      </c>
      <c r="E14" s="262" t="e">
        <f t="shared" si="1"/>
        <v>#REF!</v>
      </c>
      <c r="F14" s="262" t="e">
        <f t="shared" si="1"/>
        <v>#REF!</v>
      </c>
      <c r="G14" s="262" t="e">
        <f t="shared" si="1"/>
        <v>#REF!</v>
      </c>
      <c r="I14" s="406"/>
      <c r="J14" s="366"/>
      <c r="K14" s="366"/>
      <c r="L14" s="366"/>
      <c r="M14" s="366"/>
      <c r="N14" s="406"/>
      <c r="O14" s="334"/>
    </row>
    <row r="15" spans="1:16">
      <c r="I15" s="406"/>
      <c r="J15" s="366"/>
      <c r="K15" s="366"/>
      <c r="L15" s="366"/>
      <c r="M15" s="366"/>
      <c r="N15" s="406"/>
      <c r="O15" s="334"/>
    </row>
    <row r="16" spans="1:16">
      <c r="I16" s="334"/>
      <c r="J16" s="366"/>
      <c r="K16" s="366"/>
      <c r="L16" s="366"/>
      <c r="M16" s="366"/>
      <c r="N16" s="334"/>
      <c r="O16" s="334"/>
    </row>
    <row r="17" spans="1:15">
      <c r="I17" s="334"/>
      <c r="J17" s="366"/>
      <c r="K17" s="366"/>
      <c r="L17" s="366"/>
      <c r="M17" s="366"/>
      <c r="N17" s="334"/>
      <c r="O17" s="334"/>
    </row>
    <row r="18" spans="1:15">
      <c r="I18" s="334"/>
      <c r="J18" s="366"/>
      <c r="K18" s="366"/>
      <c r="L18" s="366"/>
      <c r="M18" s="366"/>
      <c r="N18" s="334"/>
      <c r="O18" s="334"/>
    </row>
    <row r="19" spans="1:15">
      <c r="J19" s="406"/>
      <c r="K19" s="406"/>
      <c r="L19" s="406"/>
      <c r="M19" s="406"/>
    </row>
    <row r="20" spans="1:15">
      <c r="J20" s="406"/>
      <c r="K20" s="406"/>
      <c r="L20" s="406"/>
      <c r="M20" s="406"/>
    </row>
    <row r="21" spans="1:15" ht="15">
      <c r="A21" s="1"/>
      <c r="J21" s="406"/>
      <c r="K21" s="406"/>
      <c r="L21" s="406"/>
      <c r="M21" s="406"/>
    </row>
    <row r="22" spans="1:15">
      <c r="J22" s="406"/>
      <c r="K22" s="406"/>
      <c r="L22" s="406"/>
      <c r="M22" s="406"/>
    </row>
    <row r="23" spans="1:15">
      <c r="J23" s="406"/>
      <c r="K23" s="406"/>
      <c r="L23" s="406"/>
      <c r="M23" s="406"/>
    </row>
    <row r="24" spans="1:15">
      <c r="J24" s="406"/>
      <c r="K24" s="406"/>
      <c r="L24" s="406"/>
      <c r="M24" s="406"/>
    </row>
    <row r="25" spans="1:15">
      <c r="J25" s="406"/>
      <c r="K25" s="406"/>
      <c r="L25" s="406"/>
      <c r="M25" s="406"/>
    </row>
    <row r="26" spans="1:15">
      <c r="J26" s="406"/>
      <c r="K26" s="406"/>
      <c r="L26" s="406"/>
      <c r="M26" s="406"/>
    </row>
    <row r="27" spans="1:15">
      <c r="J27" s="406"/>
      <c r="K27" s="406"/>
      <c r="L27" s="406"/>
      <c r="M27" s="406"/>
    </row>
    <row r="28" spans="1:15">
      <c r="A28" s="2" t="s">
        <v>129</v>
      </c>
      <c r="I28" s="334"/>
      <c r="J28" s="366"/>
      <c r="K28" s="366"/>
      <c r="L28" s="366"/>
      <c r="M28" s="366"/>
      <c r="N28" s="334"/>
      <c r="O28" s="334"/>
    </row>
    <row r="29" spans="1:15">
      <c r="I29" s="334"/>
      <c r="J29" s="406" t="s">
        <v>326</v>
      </c>
      <c r="K29" s="406"/>
      <c r="L29" s="406"/>
      <c r="M29" s="406"/>
      <c r="N29" s="406"/>
      <c r="O29" s="334"/>
    </row>
    <row r="30" spans="1:15" ht="15">
      <c r="I30" s="334"/>
      <c r="J30" s="406"/>
      <c r="K30" s="444" t="s">
        <v>12</v>
      </c>
      <c r="L30" s="444" t="s">
        <v>13</v>
      </c>
      <c r="M30" s="444" t="s">
        <v>14</v>
      </c>
      <c r="N30" s="406"/>
      <c r="O30" s="334"/>
    </row>
    <row r="31" spans="1:15">
      <c r="I31" s="334"/>
      <c r="J31" s="406" t="s">
        <v>20</v>
      </c>
      <c r="K31" s="1051">
        <v>61625</v>
      </c>
      <c r="L31" s="1051">
        <v>16886</v>
      </c>
      <c r="M31" s="1051">
        <v>5790</v>
      </c>
      <c r="N31" s="406"/>
      <c r="O31" s="334"/>
    </row>
    <row r="32" spans="1:15">
      <c r="I32" s="334"/>
      <c r="J32" s="406" t="s">
        <v>21</v>
      </c>
      <c r="K32" s="1051">
        <v>2875</v>
      </c>
      <c r="L32" s="1051">
        <v>802</v>
      </c>
      <c r="M32" s="1051">
        <v>268</v>
      </c>
      <c r="N32" s="406"/>
      <c r="O32" s="334"/>
    </row>
    <row r="33" spans="9:15">
      <c r="I33" s="334"/>
      <c r="J33" s="406" t="s">
        <v>22</v>
      </c>
      <c r="K33" s="1051">
        <v>62192</v>
      </c>
      <c r="L33" s="1051">
        <v>16185</v>
      </c>
      <c r="M33" s="1051">
        <v>7462</v>
      </c>
      <c r="N33" s="406"/>
      <c r="O33" s="334"/>
    </row>
    <row r="34" spans="9:15">
      <c r="I34" s="334"/>
      <c r="J34" s="406" t="s">
        <v>23</v>
      </c>
      <c r="K34" s="1051">
        <v>65712</v>
      </c>
      <c r="L34" s="1051">
        <v>18422</v>
      </c>
      <c r="M34" s="1051">
        <v>7184</v>
      </c>
      <c r="N34" s="406"/>
      <c r="O34" s="334"/>
    </row>
    <row r="35" spans="9:15">
      <c r="I35" s="334"/>
      <c r="J35" s="406" t="s">
        <v>24</v>
      </c>
      <c r="K35" s="1051">
        <v>225481</v>
      </c>
      <c r="L35" s="1051">
        <v>63960</v>
      </c>
      <c r="M35" s="1051">
        <v>21236</v>
      </c>
      <c r="N35" s="406"/>
      <c r="O35" s="334"/>
    </row>
    <row r="36" spans="9:15">
      <c r="I36" s="334"/>
      <c r="J36" s="406" t="s">
        <v>325</v>
      </c>
      <c r="K36" s="1051">
        <v>1737</v>
      </c>
      <c r="L36" s="1051">
        <v>979</v>
      </c>
      <c r="M36" s="1051">
        <v>3</v>
      </c>
      <c r="N36" s="406"/>
      <c r="O36" s="334"/>
    </row>
    <row r="37" spans="9:15">
      <c r="I37" s="334"/>
      <c r="J37" s="406"/>
      <c r="K37" s="406"/>
      <c r="L37" s="406"/>
      <c r="M37" s="406"/>
      <c r="N37" s="406"/>
      <c r="O37" s="334"/>
    </row>
    <row r="38" spans="9:15">
      <c r="I38" s="334"/>
      <c r="J38" s="406"/>
      <c r="K38" s="406"/>
      <c r="L38" s="406"/>
      <c r="M38" s="406"/>
      <c r="N38" s="406"/>
      <c r="O38" s="334"/>
    </row>
    <row r="39" spans="9:15">
      <c r="I39" s="334"/>
      <c r="J39" s="406"/>
      <c r="K39" s="406"/>
      <c r="L39" s="406"/>
      <c r="M39" s="406"/>
      <c r="N39" s="406"/>
      <c r="O39" s="334"/>
    </row>
    <row r="40" spans="9:15">
      <c r="I40" s="334"/>
      <c r="J40" s="334"/>
      <c r="K40" s="334"/>
      <c r="L40" s="334"/>
      <c r="M40" s="334"/>
      <c r="N40" s="334"/>
      <c r="O40" s="334"/>
    </row>
    <row r="41" spans="9:15">
      <c r="I41" s="334"/>
      <c r="J41" s="334"/>
      <c r="K41" s="334"/>
      <c r="L41" s="334"/>
      <c r="M41" s="334"/>
      <c r="N41" s="334"/>
      <c r="O41" s="334"/>
    </row>
    <row r="42" spans="9:15">
      <c r="I42" s="334"/>
      <c r="J42" s="334"/>
      <c r="K42" s="334"/>
      <c r="L42" s="334"/>
      <c r="M42" s="334"/>
      <c r="N42" s="334"/>
      <c r="O42" s="334"/>
    </row>
    <row r="52" spans="1:1">
      <c r="A52" s="10" t="s">
        <v>11</v>
      </c>
    </row>
  </sheetData>
  <pageMargins left="0.19685039370078741" right="0.39370078740157483" top="0.23622047244094491" bottom="0.23622047244094491" header="0" footer="0"/>
  <pageSetup paperSize="9" scale="64" orientation="landscape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35"/>
  <sheetViews>
    <sheetView view="pageLayout" topLeftCell="C1" zoomScaleNormal="100" workbookViewId="0">
      <selection activeCell="X16" sqref="X16"/>
    </sheetView>
  </sheetViews>
  <sheetFormatPr baseColWidth="10" defaultColWidth="11.5703125" defaultRowHeight="12.75"/>
  <cols>
    <col min="1" max="1" width="2.28515625" style="334" customWidth="1"/>
    <col min="2" max="2" width="30.85546875" style="334" customWidth="1"/>
    <col min="3" max="3" width="9.140625" style="334" customWidth="1"/>
    <col min="4" max="4" width="8.7109375" style="334" customWidth="1"/>
    <col min="5" max="5" width="8.28515625" style="334" customWidth="1"/>
    <col min="6" max="6" width="9" style="334" customWidth="1"/>
    <col min="7" max="8" width="8" style="334" customWidth="1"/>
    <col min="9" max="9" width="8.5703125" style="334" customWidth="1"/>
    <col min="10" max="10" width="6.42578125" style="334" customWidth="1"/>
    <col min="11" max="12" width="7.42578125" style="334" customWidth="1"/>
    <col min="13" max="13" width="7.85546875" style="334" customWidth="1"/>
    <col min="14" max="14" width="6.85546875" style="334" customWidth="1"/>
    <col min="15" max="15" width="7.42578125" style="334" customWidth="1"/>
    <col min="16" max="16" width="6.42578125" style="334" customWidth="1"/>
    <col min="17" max="17" width="6.7109375" style="334" customWidth="1"/>
    <col min="18" max="19" width="7.42578125" style="334" customWidth="1"/>
    <col min="20" max="20" width="7.5703125" style="334" customWidth="1"/>
    <col min="21" max="21" width="7.28515625" style="334" customWidth="1"/>
    <col min="22" max="22" width="7.85546875" style="334" customWidth="1"/>
    <col min="23" max="23" width="6.28515625" style="334" bestFit="1" customWidth="1"/>
    <col min="24" max="24" width="9" style="334" customWidth="1"/>
    <col min="25" max="26" width="9.28515625" style="334" bestFit="1" customWidth="1"/>
    <col min="27" max="16384" width="11.5703125" style="334"/>
  </cols>
  <sheetData>
    <row r="1" spans="1:24" s="3" customFormat="1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7"/>
      <c r="P1" s="997"/>
      <c r="Q1" s="997"/>
      <c r="R1" s="997"/>
      <c r="S1" s="997"/>
      <c r="T1" s="997"/>
      <c r="U1" s="997"/>
      <c r="V1" s="997"/>
      <c r="W1" s="997"/>
      <c r="X1" s="998" t="s">
        <v>436</v>
      </c>
    </row>
    <row r="2" spans="1:24" ht="26.25" customHeight="1">
      <c r="B2" s="1462" t="s">
        <v>461</v>
      </c>
      <c r="C2" s="1462"/>
      <c r="D2" s="1462"/>
      <c r="E2" s="1462"/>
      <c r="F2" s="1462"/>
      <c r="G2" s="1462"/>
      <c r="H2" s="1462"/>
      <c r="I2" s="1462"/>
      <c r="J2" s="1462"/>
      <c r="K2" s="1462"/>
      <c r="L2" s="1462"/>
      <c r="M2" s="1462"/>
      <c r="N2" s="1462"/>
      <c r="O2" s="1462"/>
      <c r="P2" s="1462"/>
      <c r="Q2" s="1462"/>
    </row>
    <row r="4" spans="1:24" s="248" customFormat="1" ht="11.25">
      <c r="B4" s="1472" t="s">
        <v>159</v>
      </c>
      <c r="C4" s="1466" t="s">
        <v>158</v>
      </c>
      <c r="D4" s="1467"/>
      <c r="E4" s="1468"/>
      <c r="F4" s="1463" t="s">
        <v>18</v>
      </c>
      <c r="G4" s="1464"/>
      <c r="H4" s="1464"/>
      <c r="I4" s="1464"/>
      <c r="J4" s="1464"/>
      <c r="K4" s="1464"/>
      <c r="L4" s="1464"/>
      <c r="M4" s="1464"/>
      <c r="N4" s="1464"/>
      <c r="O4" s="1464"/>
      <c r="P4" s="1464"/>
      <c r="Q4" s="1464"/>
      <c r="R4" s="1464"/>
      <c r="S4" s="1464"/>
      <c r="T4" s="1464"/>
      <c r="U4" s="1464"/>
      <c r="V4" s="1464"/>
      <c r="W4" s="1465"/>
    </row>
    <row r="5" spans="1:24" s="248" customFormat="1" ht="18.75" customHeight="1">
      <c r="B5" s="1473"/>
      <c r="C5" s="1469"/>
      <c r="D5" s="1470"/>
      <c r="E5" s="1471"/>
      <c r="F5" s="1475" t="s">
        <v>20</v>
      </c>
      <c r="G5" s="1476"/>
      <c r="H5" s="1477"/>
      <c r="I5" s="1475" t="s">
        <v>21</v>
      </c>
      <c r="J5" s="1476"/>
      <c r="K5" s="1477"/>
      <c r="L5" s="1475" t="s">
        <v>22</v>
      </c>
      <c r="M5" s="1476"/>
      <c r="N5" s="1477"/>
      <c r="O5" s="1475" t="s">
        <v>23</v>
      </c>
      <c r="P5" s="1476"/>
      <c r="Q5" s="1477"/>
      <c r="R5" s="1475" t="s">
        <v>24</v>
      </c>
      <c r="S5" s="1476"/>
      <c r="T5" s="1477"/>
      <c r="U5" s="1475" t="s">
        <v>149</v>
      </c>
      <c r="V5" s="1476"/>
      <c r="W5" s="1477"/>
    </row>
    <row r="6" spans="1:24" s="248" customFormat="1" ht="11.25">
      <c r="B6" s="1474"/>
      <c r="C6" s="536" t="s">
        <v>67</v>
      </c>
      <c r="D6" s="536" t="s">
        <v>68</v>
      </c>
      <c r="E6" s="536" t="s">
        <v>70</v>
      </c>
      <c r="F6" s="536" t="s">
        <v>67</v>
      </c>
      <c r="G6" s="536" t="s">
        <v>68</v>
      </c>
      <c r="H6" s="536" t="s">
        <v>70</v>
      </c>
      <c r="I6" s="536" t="s">
        <v>67</v>
      </c>
      <c r="J6" s="536" t="s">
        <v>68</v>
      </c>
      <c r="K6" s="536" t="s">
        <v>70</v>
      </c>
      <c r="L6" s="536" t="s">
        <v>67</v>
      </c>
      <c r="M6" s="536" t="s">
        <v>68</v>
      </c>
      <c r="N6" s="536" t="s">
        <v>70</v>
      </c>
      <c r="O6" s="536" t="s">
        <v>67</v>
      </c>
      <c r="P6" s="536" t="s">
        <v>68</v>
      </c>
      <c r="Q6" s="536" t="s">
        <v>70</v>
      </c>
      <c r="R6" s="536" t="s">
        <v>67</v>
      </c>
      <c r="S6" s="536" t="s">
        <v>68</v>
      </c>
      <c r="T6" s="536" t="s">
        <v>70</v>
      </c>
      <c r="U6" s="536" t="s">
        <v>67</v>
      </c>
      <c r="V6" s="536" t="s">
        <v>68</v>
      </c>
      <c r="W6" s="536" t="s">
        <v>70</v>
      </c>
    </row>
    <row r="7" spans="1:24" s="248" customFormat="1" ht="3.75" customHeight="1">
      <c r="B7" s="537"/>
      <c r="C7" s="537"/>
      <c r="D7" s="537"/>
      <c r="E7" s="537"/>
      <c r="F7" s="537"/>
      <c r="G7" s="537"/>
      <c r="H7" s="537"/>
      <c r="I7" s="537"/>
      <c r="J7" s="537"/>
      <c r="K7" s="537"/>
      <c r="L7" s="537"/>
      <c r="M7" s="537"/>
      <c r="N7" s="537"/>
      <c r="O7" s="537"/>
      <c r="P7" s="537"/>
      <c r="Q7" s="537"/>
      <c r="R7" s="537"/>
      <c r="S7" s="537"/>
      <c r="T7" s="537"/>
      <c r="U7" s="537"/>
      <c r="V7" s="537"/>
      <c r="W7" s="537"/>
    </row>
    <row r="8" spans="1:24" s="248" customFormat="1" ht="12">
      <c r="B8" s="538" t="s">
        <v>5</v>
      </c>
      <c r="C8" s="552">
        <f>+C9+C10</f>
        <v>1939419</v>
      </c>
      <c r="D8" s="552">
        <f>+D9+D10</f>
        <v>489701</v>
      </c>
      <c r="E8" s="552">
        <f>+H8+K8+N8+Q8+T8+W8</f>
        <v>124674</v>
      </c>
      <c r="F8" s="552">
        <f>+F9+F10</f>
        <v>461671</v>
      </c>
      <c r="G8" s="552">
        <f t="shared" ref="G8:V8" si="0">+G9+G10</f>
        <v>108418</v>
      </c>
      <c r="H8" s="552">
        <f t="shared" si="0"/>
        <v>27601</v>
      </c>
      <c r="I8" s="552">
        <f t="shared" si="0"/>
        <v>54431</v>
      </c>
      <c r="J8" s="552">
        <f t="shared" si="0"/>
        <v>13575</v>
      </c>
      <c r="K8" s="552">
        <f t="shared" si="0"/>
        <v>2567</v>
      </c>
      <c r="L8" s="552">
        <f t="shared" si="0"/>
        <v>292488</v>
      </c>
      <c r="M8" s="552">
        <f t="shared" si="0"/>
        <v>79789</v>
      </c>
      <c r="N8" s="552">
        <f t="shared" si="0"/>
        <v>21907</v>
      </c>
      <c r="O8" s="552">
        <f t="shared" si="0"/>
        <v>351841</v>
      </c>
      <c r="P8" s="552">
        <f t="shared" si="0"/>
        <v>94199</v>
      </c>
      <c r="Q8" s="552">
        <f t="shared" si="0"/>
        <v>18005</v>
      </c>
      <c r="R8" s="552">
        <f t="shared" si="0"/>
        <v>768866</v>
      </c>
      <c r="S8" s="552">
        <f t="shared" si="0"/>
        <v>187792</v>
      </c>
      <c r="T8" s="552">
        <f t="shared" si="0"/>
        <v>54568</v>
      </c>
      <c r="U8" s="552">
        <f t="shared" si="0"/>
        <v>10122</v>
      </c>
      <c r="V8" s="552">
        <f t="shared" si="0"/>
        <v>5928</v>
      </c>
      <c r="W8" s="552">
        <f>+W9</f>
        <v>26</v>
      </c>
    </row>
    <row r="9" spans="1:24" s="248" customFormat="1" ht="12">
      <c r="B9" s="539" t="s">
        <v>155</v>
      </c>
      <c r="C9" s="369">
        <f t="shared" ref="C9:T9" si="1">+C13+C16+C19+C22+C25+C28+C31</f>
        <v>1519797</v>
      </c>
      <c r="D9" s="552">
        <f t="shared" si="1"/>
        <v>372467</v>
      </c>
      <c r="E9" s="552">
        <f t="shared" si="1"/>
        <v>82734</v>
      </c>
      <c r="F9" s="369">
        <f t="shared" si="1"/>
        <v>400046</v>
      </c>
      <c r="G9" s="369">
        <f t="shared" si="1"/>
        <v>91532</v>
      </c>
      <c r="H9" s="369">
        <f t="shared" si="1"/>
        <v>21811</v>
      </c>
      <c r="I9" s="369">
        <f t="shared" si="1"/>
        <v>51556</v>
      </c>
      <c r="J9" s="369">
        <f t="shared" si="1"/>
        <v>12773</v>
      </c>
      <c r="K9" s="369">
        <f t="shared" si="1"/>
        <v>2299</v>
      </c>
      <c r="L9" s="369">
        <f t="shared" si="1"/>
        <v>230296</v>
      </c>
      <c r="M9" s="369">
        <f t="shared" si="1"/>
        <v>63604</v>
      </c>
      <c r="N9" s="369">
        <f t="shared" si="1"/>
        <v>14445</v>
      </c>
      <c r="O9" s="369">
        <f t="shared" si="1"/>
        <v>286129</v>
      </c>
      <c r="P9" s="369">
        <f t="shared" si="1"/>
        <v>75777</v>
      </c>
      <c r="Q9" s="369">
        <f t="shared" si="1"/>
        <v>10821</v>
      </c>
      <c r="R9" s="369">
        <f t="shared" si="1"/>
        <v>543385</v>
      </c>
      <c r="S9" s="369">
        <f t="shared" si="1"/>
        <v>123832</v>
      </c>
      <c r="T9" s="369">
        <f t="shared" si="1"/>
        <v>33332</v>
      </c>
      <c r="U9" s="369">
        <f>+U13+U16+U19+U22+U28+U31</f>
        <v>8385</v>
      </c>
      <c r="V9" s="369">
        <f>+V13+V16+V19+V22+V28+V31</f>
        <v>4949</v>
      </c>
      <c r="W9" s="369">
        <f>+W13+W19+W22</f>
        <v>26</v>
      </c>
    </row>
    <row r="10" spans="1:24" s="248" customFormat="1" ht="12">
      <c r="B10" s="538" t="s">
        <v>156</v>
      </c>
      <c r="C10" s="552">
        <f t="shared" ref="C10:H10" si="2">+C14+C17+C20+C23+C26+C29+C32</f>
        <v>419622</v>
      </c>
      <c r="D10" s="552">
        <f t="shared" si="2"/>
        <v>117234</v>
      </c>
      <c r="E10" s="552">
        <f>+K10+N10+Q10+T10+H10</f>
        <v>41940</v>
      </c>
      <c r="F10" s="552">
        <f t="shared" si="2"/>
        <v>61625</v>
      </c>
      <c r="G10" s="552">
        <f t="shared" si="2"/>
        <v>16886</v>
      </c>
      <c r="H10" s="552">
        <f t="shared" si="2"/>
        <v>5790</v>
      </c>
      <c r="I10" s="552">
        <f>+I17+I20+I23+I29</f>
        <v>2875</v>
      </c>
      <c r="J10" s="552">
        <f>+J17+J20+J23+J29</f>
        <v>802</v>
      </c>
      <c r="K10" s="552">
        <f>+K17+K20+K23+K29</f>
        <v>268</v>
      </c>
      <c r="L10" s="552">
        <f>+L14+L17+L20+L23+L26+L29</f>
        <v>62192</v>
      </c>
      <c r="M10" s="552">
        <f>+M14+M17+M20+M23+M26+M29</f>
        <v>16185</v>
      </c>
      <c r="N10" s="552">
        <f>+N14+N17+N20+N23+N26+N29</f>
        <v>7462</v>
      </c>
      <c r="O10" s="552">
        <f t="shared" ref="O10:T10" si="3">+O14+O17+O20+O23+O26+O29+O32</f>
        <v>65712</v>
      </c>
      <c r="P10" s="552">
        <f t="shared" si="3"/>
        <v>18422</v>
      </c>
      <c r="Q10" s="552">
        <f t="shared" si="3"/>
        <v>7184</v>
      </c>
      <c r="R10" s="552">
        <f t="shared" si="3"/>
        <v>225481</v>
      </c>
      <c r="S10" s="552">
        <f t="shared" si="3"/>
        <v>63960</v>
      </c>
      <c r="T10" s="552">
        <f t="shared" si="3"/>
        <v>21236</v>
      </c>
      <c r="U10" s="552">
        <f>+U23</f>
        <v>1737</v>
      </c>
      <c r="V10" s="552">
        <f>+V23</f>
        <v>979</v>
      </c>
      <c r="W10" s="1057" t="s">
        <v>9</v>
      </c>
    </row>
    <row r="11" spans="1:24" s="248" customFormat="1" ht="3" customHeight="1">
      <c r="B11" s="540"/>
      <c r="C11" s="546"/>
      <c r="D11" s="546"/>
      <c r="E11" s="546"/>
      <c r="F11" s="546"/>
      <c r="G11" s="546"/>
      <c r="H11" s="546"/>
      <c r="I11" s="546"/>
      <c r="J11" s="546"/>
      <c r="K11" s="546"/>
      <c r="L11" s="546"/>
      <c r="M11" s="546"/>
      <c r="N11" s="546"/>
      <c r="O11" s="546"/>
      <c r="P11" s="546"/>
      <c r="Q11" s="546"/>
      <c r="R11" s="546"/>
      <c r="S11" s="546"/>
      <c r="T11" s="546"/>
      <c r="U11" s="546"/>
      <c r="V11" s="546"/>
      <c r="W11" s="546"/>
    </row>
    <row r="12" spans="1:24" s="248" customFormat="1" ht="12">
      <c r="B12" s="553" t="s">
        <v>148</v>
      </c>
      <c r="C12" s="1058">
        <f>+F12+I12+L12+O12+R12+U12</f>
        <v>194667</v>
      </c>
      <c r="D12" s="543">
        <f>+G12+J12+M12+P12+S12+V12</f>
        <v>48325</v>
      </c>
      <c r="E12" s="1059">
        <f>+H12+K12+N12+Q12+T12+W12</f>
        <v>12026</v>
      </c>
      <c r="F12" s="1052">
        <f>+F13+F14</f>
        <v>62048</v>
      </c>
      <c r="G12" s="548">
        <f>+G13+G14</f>
        <v>13719</v>
      </c>
      <c r="H12" s="547">
        <f>+H13+H14</f>
        <v>3476</v>
      </c>
      <c r="I12" s="548">
        <f>+I13</f>
        <v>7624</v>
      </c>
      <c r="J12" s="1052">
        <f>+J13</f>
        <v>2016</v>
      </c>
      <c r="K12" s="1052">
        <f>+K13</f>
        <v>421</v>
      </c>
      <c r="L12" s="547">
        <f t="shared" ref="L12:T12" si="4">+L13+L14</f>
        <v>25866</v>
      </c>
      <c r="M12" s="548">
        <f t="shared" si="4"/>
        <v>8625</v>
      </c>
      <c r="N12" s="547">
        <f t="shared" si="4"/>
        <v>2181</v>
      </c>
      <c r="O12" s="548">
        <f t="shared" si="4"/>
        <v>32151</v>
      </c>
      <c r="P12" s="1052">
        <f t="shared" si="4"/>
        <v>8039</v>
      </c>
      <c r="Q12" s="1052">
        <f t="shared" si="4"/>
        <v>1381</v>
      </c>
      <c r="R12" s="548">
        <f t="shared" si="4"/>
        <v>66728</v>
      </c>
      <c r="S12" s="1052">
        <f t="shared" si="4"/>
        <v>15863</v>
      </c>
      <c r="T12" s="1052">
        <f t="shared" si="4"/>
        <v>4560</v>
      </c>
      <c r="U12" s="548">
        <f>+U13</f>
        <v>250</v>
      </c>
      <c r="V12" s="547">
        <f>+V13</f>
        <v>63</v>
      </c>
      <c r="W12" s="548">
        <f>+W13</f>
        <v>7</v>
      </c>
    </row>
    <row r="13" spans="1:24" s="248" customFormat="1" ht="12">
      <c r="B13" s="554" t="s">
        <v>157</v>
      </c>
      <c r="C13" s="1062">
        <f t="shared" ref="C13:C31" si="5">+F13+I13+L13+O13+R13+U13</f>
        <v>174418</v>
      </c>
      <c r="D13" s="678">
        <f t="shared" ref="D13:D31" si="6">+G13+J13+M13+P13+S13+V13</f>
        <v>42247</v>
      </c>
      <c r="E13" s="1063">
        <f t="shared" ref="E13:E22" si="7">+H13+K13+N13+Q13+T13+W13</f>
        <v>10410</v>
      </c>
      <c r="F13" s="731">
        <v>58262</v>
      </c>
      <c r="G13" s="470">
        <v>12502</v>
      </c>
      <c r="H13" s="783">
        <v>3166</v>
      </c>
      <c r="I13" s="470">
        <v>7624</v>
      </c>
      <c r="J13" s="731">
        <v>2016</v>
      </c>
      <c r="K13" s="722">
        <v>421</v>
      </c>
      <c r="L13" s="469">
        <v>22064</v>
      </c>
      <c r="M13" s="470">
        <v>7842</v>
      </c>
      <c r="N13" s="783">
        <v>1881</v>
      </c>
      <c r="O13" s="470">
        <v>28397</v>
      </c>
      <c r="P13" s="731">
        <v>6788</v>
      </c>
      <c r="Q13" s="783">
        <v>991</v>
      </c>
      <c r="R13" s="470">
        <v>57821</v>
      </c>
      <c r="S13" s="731">
        <v>13036</v>
      </c>
      <c r="T13" s="783">
        <v>3944</v>
      </c>
      <c r="U13" s="470">
        <v>250</v>
      </c>
      <c r="V13" s="783">
        <v>63</v>
      </c>
      <c r="W13" s="386">
        <v>7</v>
      </c>
    </row>
    <row r="14" spans="1:24" s="248" customFormat="1" ht="12">
      <c r="B14" s="555" t="s">
        <v>150</v>
      </c>
      <c r="C14" s="1064">
        <f>+F14+L14+O14+R14</f>
        <v>20249</v>
      </c>
      <c r="D14" s="679">
        <f>+G14+M14+P14+S14</f>
        <v>6078</v>
      </c>
      <c r="E14" s="1065">
        <f>+H14+N14+Q14+T14</f>
        <v>1616</v>
      </c>
      <c r="F14" s="731">
        <v>3786</v>
      </c>
      <c r="G14" s="470">
        <v>1217</v>
      </c>
      <c r="H14" s="783">
        <v>310</v>
      </c>
      <c r="I14" s="470" t="s">
        <v>9</v>
      </c>
      <c r="J14" s="731" t="s">
        <v>9</v>
      </c>
      <c r="K14" s="722" t="s">
        <v>9</v>
      </c>
      <c r="L14" s="469">
        <v>3802</v>
      </c>
      <c r="M14" s="470">
        <v>783</v>
      </c>
      <c r="N14" s="783">
        <v>300</v>
      </c>
      <c r="O14" s="470">
        <v>3754</v>
      </c>
      <c r="P14" s="731">
        <v>1251</v>
      </c>
      <c r="Q14" s="783">
        <v>390</v>
      </c>
      <c r="R14" s="470">
        <v>8907</v>
      </c>
      <c r="S14" s="731">
        <v>2827</v>
      </c>
      <c r="T14" s="783">
        <v>616</v>
      </c>
      <c r="U14" s="385" t="s">
        <v>9</v>
      </c>
      <c r="V14" s="550" t="s">
        <v>9</v>
      </c>
      <c r="W14" s="545" t="s">
        <v>9</v>
      </c>
    </row>
    <row r="15" spans="1:24" s="248" customFormat="1" ht="12">
      <c r="B15" s="553" t="s">
        <v>387</v>
      </c>
      <c r="C15" s="1060">
        <f t="shared" si="5"/>
        <v>458494</v>
      </c>
      <c r="D15" s="544">
        <f t="shared" si="6"/>
        <v>115737</v>
      </c>
      <c r="E15" s="1061">
        <f>+H15+K15+N15+Q15+T15</f>
        <v>35277</v>
      </c>
      <c r="F15" s="1052">
        <f t="shared" ref="F15:T15" si="8">+F16+F17</f>
        <v>108621</v>
      </c>
      <c r="G15" s="548">
        <f t="shared" si="8"/>
        <v>25100</v>
      </c>
      <c r="H15" s="547">
        <f t="shared" si="8"/>
        <v>9507</v>
      </c>
      <c r="I15" s="548">
        <f t="shared" si="8"/>
        <v>9775</v>
      </c>
      <c r="J15" s="1052">
        <f t="shared" si="8"/>
        <v>2741</v>
      </c>
      <c r="K15" s="1052">
        <f t="shared" si="8"/>
        <v>562</v>
      </c>
      <c r="L15" s="547">
        <f t="shared" si="8"/>
        <v>70338</v>
      </c>
      <c r="M15" s="548">
        <f t="shared" si="8"/>
        <v>16668</v>
      </c>
      <c r="N15" s="547">
        <f t="shared" si="8"/>
        <v>6839</v>
      </c>
      <c r="O15" s="548">
        <f t="shared" si="8"/>
        <v>82610</v>
      </c>
      <c r="P15" s="1052">
        <f t="shared" si="8"/>
        <v>21483</v>
      </c>
      <c r="Q15" s="1052">
        <f t="shared" si="8"/>
        <v>3916</v>
      </c>
      <c r="R15" s="548">
        <f t="shared" si="8"/>
        <v>180073</v>
      </c>
      <c r="S15" s="1052">
        <f t="shared" si="8"/>
        <v>45678</v>
      </c>
      <c r="T15" s="1052">
        <f t="shared" si="8"/>
        <v>14453</v>
      </c>
      <c r="U15" s="548">
        <f>+U16</f>
        <v>7077</v>
      </c>
      <c r="V15" s="547">
        <f>+V16</f>
        <v>4067</v>
      </c>
      <c r="W15" s="677" t="s">
        <v>9</v>
      </c>
    </row>
    <row r="16" spans="1:24" s="248" customFormat="1" ht="12">
      <c r="B16" s="554" t="s">
        <v>157</v>
      </c>
      <c r="C16" s="1062">
        <f t="shared" si="5"/>
        <v>337859</v>
      </c>
      <c r="D16" s="678">
        <f t="shared" si="6"/>
        <v>76783</v>
      </c>
      <c r="E16" s="1063">
        <f>+H16+K16+N16+Q16+T16</f>
        <v>24964</v>
      </c>
      <c r="F16" s="731">
        <v>95814</v>
      </c>
      <c r="G16" s="470">
        <v>20332</v>
      </c>
      <c r="H16" s="783">
        <v>8446</v>
      </c>
      <c r="I16" s="470">
        <v>8721</v>
      </c>
      <c r="J16" s="731">
        <v>2460</v>
      </c>
      <c r="K16" s="722">
        <v>515</v>
      </c>
      <c r="L16" s="469">
        <v>57946</v>
      </c>
      <c r="M16" s="470">
        <v>13511</v>
      </c>
      <c r="N16" s="783">
        <v>5767</v>
      </c>
      <c r="O16" s="470">
        <v>70849</v>
      </c>
      <c r="P16" s="731">
        <v>17606</v>
      </c>
      <c r="Q16" s="783">
        <v>2631</v>
      </c>
      <c r="R16" s="470">
        <v>97452</v>
      </c>
      <c r="S16" s="731">
        <v>18807</v>
      </c>
      <c r="T16" s="783">
        <v>7605</v>
      </c>
      <c r="U16" s="470">
        <v>7077</v>
      </c>
      <c r="V16" s="783">
        <v>4067</v>
      </c>
      <c r="W16" s="549" t="s">
        <v>9</v>
      </c>
    </row>
    <row r="17" spans="2:23" s="248" customFormat="1" ht="12">
      <c r="B17" s="555" t="s">
        <v>150</v>
      </c>
      <c r="C17" s="1062">
        <f>+F17+I17+L17+O17+R17</f>
        <v>120635</v>
      </c>
      <c r="D17" s="678">
        <f>+G17+J17+M17+P17+S17</f>
        <v>38954</v>
      </c>
      <c r="E17" s="1063">
        <f>+H17+K17+N17+Q17+T17</f>
        <v>10313</v>
      </c>
      <c r="F17" s="731">
        <v>12807</v>
      </c>
      <c r="G17" s="470">
        <v>4768</v>
      </c>
      <c r="H17" s="783">
        <v>1061</v>
      </c>
      <c r="I17" s="470">
        <v>1054</v>
      </c>
      <c r="J17" s="731">
        <v>281</v>
      </c>
      <c r="K17" s="722">
        <v>47</v>
      </c>
      <c r="L17" s="469">
        <v>12392</v>
      </c>
      <c r="M17" s="470">
        <v>3157</v>
      </c>
      <c r="N17" s="783">
        <v>1072</v>
      </c>
      <c r="O17" s="470">
        <v>11761</v>
      </c>
      <c r="P17" s="731">
        <v>3877</v>
      </c>
      <c r="Q17" s="783">
        <v>1285</v>
      </c>
      <c r="R17" s="470">
        <v>82621</v>
      </c>
      <c r="S17" s="731">
        <v>26871</v>
      </c>
      <c r="T17" s="783">
        <v>6848</v>
      </c>
      <c r="U17" s="545" t="s">
        <v>9</v>
      </c>
      <c r="V17" s="550" t="s">
        <v>9</v>
      </c>
      <c r="W17" s="545" t="s">
        <v>9</v>
      </c>
    </row>
    <row r="18" spans="2:23" s="248" customFormat="1" ht="12">
      <c r="B18" s="553" t="s">
        <v>388</v>
      </c>
      <c r="C18" s="1058">
        <f t="shared" si="5"/>
        <v>142202</v>
      </c>
      <c r="D18" s="543">
        <f t="shared" si="6"/>
        <v>33765</v>
      </c>
      <c r="E18" s="1059">
        <f t="shared" si="7"/>
        <v>8209</v>
      </c>
      <c r="F18" s="1052">
        <f t="shared" ref="F18:T18" si="9">+F19+F20</f>
        <v>37556</v>
      </c>
      <c r="G18" s="548">
        <f t="shared" si="9"/>
        <v>7938</v>
      </c>
      <c r="H18" s="547">
        <f t="shared" si="9"/>
        <v>2056</v>
      </c>
      <c r="I18" s="548">
        <f t="shared" si="9"/>
        <v>3412</v>
      </c>
      <c r="J18" s="1052">
        <f t="shared" si="9"/>
        <v>798</v>
      </c>
      <c r="K18" s="1052">
        <f t="shared" si="9"/>
        <v>201</v>
      </c>
      <c r="L18" s="547">
        <f t="shared" si="9"/>
        <v>21000</v>
      </c>
      <c r="M18" s="548">
        <f t="shared" si="9"/>
        <v>5212</v>
      </c>
      <c r="N18" s="547">
        <f t="shared" si="9"/>
        <v>2118</v>
      </c>
      <c r="O18" s="548">
        <f t="shared" si="9"/>
        <v>30076</v>
      </c>
      <c r="P18" s="1052">
        <f t="shared" si="9"/>
        <v>8541</v>
      </c>
      <c r="Q18" s="1052">
        <f t="shared" si="9"/>
        <v>1215</v>
      </c>
      <c r="R18" s="548">
        <f t="shared" si="9"/>
        <v>49834</v>
      </c>
      <c r="S18" s="1052">
        <f t="shared" si="9"/>
        <v>11112</v>
      </c>
      <c r="T18" s="1052">
        <f t="shared" si="9"/>
        <v>2603</v>
      </c>
      <c r="U18" s="548">
        <f>+U19</f>
        <v>324</v>
      </c>
      <c r="V18" s="547">
        <f>+V19</f>
        <v>164</v>
      </c>
      <c r="W18" s="548">
        <f>+W19</f>
        <v>16</v>
      </c>
    </row>
    <row r="19" spans="2:23" s="248" customFormat="1" ht="12">
      <c r="B19" s="554" t="s">
        <v>157</v>
      </c>
      <c r="C19" s="1062">
        <f t="shared" si="5"/>
        <v>108676</v>
      </c>
      <c r="D19" s="678">
        <f t="shared" si="6"/>
        <v>26054</v>
      </c>
      <c r="E19" s="1063">
        <f t="shared" si="7"/>
        <v>5016</v>
      </c>
      <c r="F19" s="731">
        <v>31886</v>
      </c>
      <c r="G19" s="470">
        <v>6933</v>
      </c>
      <c r="H19" s="783">
        <v>1501</v>
      </c>
      <c r="I19" s="470">
        <v>3200</v>
      </c>
      <c r="J19" s="731">
        <v>730</v>
      </c>
      <c r="K19" s="722">
        <v>166</v>
      </c>
      <c r="L19" s="469">
        <v>13737</v>
      </c>
      <c r="M19" s="470">
        <v>3615</v>
      </c>
      <c r="N19" s="783">
        <v>1132</v>
      </c>
      <c r="O19" s="470">
        <v>23530</v>
      </c>
      <c r="P19" s="731">
        <v>6646</v>
      </c>
      <c r="Q19" s="783">
        <v>700</v>
      </c>
      <c r="R19" s="470">
        <v>35999</v>
      </c>
      <c r="S19" s="731">
        <v>7966</v>
      </c>
      <c r="T19" s="783">
        <v>1501</v>
      </c>
      <c r="U19" s="386">
        <v>324</v>
      </c>
      <c r="V19" s="783">
        <v>164</v>
      </c>
      <c r="W19" s="549">
        <v>16</v>
      </c>
    </row>
    <row r="20" spans="2:23" s="248" customFormat="1" ht="12">
      <c r="B20" s="555" t="s">
        <v>150</v>
      </c>
      <c r="C20" s="1064">
        <f>+F20+I20+L20+O20+R20</f>
        <v>33526</v>
      </c>
      <c r="D20" s="679">
        <f>+G20+J20+M20+P20+S20</f>
        <v>7711</v>
      </c>
      <c r="E20" s="1065">
        <f>+H20+K20+N20+Q20+T200</f>
        <v>2091</v>
      </c>
      <c r="F20" s="731">
        <v>5670</v>
      </c>
      <c r="G20" s="470">
        <v>1005</v>
      </c>
      <c r="H20" s="783">
        <v>555</v>
      </c>
      <c r="I20" s="470">
        <v>212</v>
      </c>
      <c r="J20" s="731">
        <v>68</v>
      </c>
      <c r="K20" s="722">
        <v>35</v>
      </c>
      <c r="L20" s="469">
        <v>7263</v>
      </c>
      <c r="M20" s="470">
        <v>1597</v>
      </c>
      <c r="N20" s="783">
        <v>986</v>
      </c>
      <c r="O20" s="470">
        <v>6546</v>
      </c>
      <c r="P20" s="731">
        <v>1895</v>
      </c>
      <c r="Q20" s="783">
        <v>515</v>
      </c>
      <c r="R20" s="470">
        <v>13835</v>
      </c>
      <c r="S20" s="731">
        <v>3146</v>
      </c>
      <c r="T20" s="783">
        <v>1102</v>
      </c>
      <c r="U20" s="545" t="s">
        <v>9</v>
      </c>
      <c r="V20" s="550" t="s">
        <v>9</v>
      </c>
      <c r="W20" s="545" t="s">
        <v>9</v>
      </c>
    </row>
    <row r="21" spans="2:23" s="248" customFormat="1" ht="12">
      <c r="B21" s="553" t="s">
        <v>151</v>
      </c>
      <c r="C21" s="1060">
        <f t="shared" si="5"/>
        <v>770406</v>
      </c>
      <c r="D21" s="544">
        <f t="shared" si="6"/>
        <v>196660</v>
      </c>
      <c r="E21" s="1061">
        <f t="shared" si="7"/>
        <v>54035</v>
      </c>
      <c r="F21" s="1052">
        <f t="shared" ref="F21:V21" si="10">+F22+F23</f>
        <v>165815</v>
      </c>
      <c r="G21" s="548">
        <f t="shared" si="10"/>
        <v>40217</v>
      </c>
      <c r="H21" s="547">
        <f t="shared" si="10"/>
        <v>9582</v>
      </c>
      <c r="I21" s="548">
        <f t="shared" si="10"/>
        <v>13760</v>
      </c>
      <c r="J21" s="1052">
        <f t="shared" si="10"/>
        <v>3041</v>
      </c>
      <c r="K21" s="1052">
        <f t="shared" si="10"/>
        <v>747</v>
      </c>
      <c r="L21" s="547">
        <f t="shared" si="10"/>
        <v>124973</v>
      </c>
      <c r="M21" s="548">
        <f t="shared" si="10"/>
        <v>36589</v>
      </c>
      <c r="N21" s="547">
        <f t="shared" si="10"/>
        <v>8501</v>
      </c>
      <c r="O21" s="548">
        <f t="shared" si="10"/>
        <v>135276</v>
      </c>
      <c r="P21" s="1052">
        <f t="shared" si="10"/>
        <v>36207</v>
      </c>
      <c r="Q21" s="1052">
        <f t="shared" si="10"/>
        <v>8489</v>
      </c>
      <c r="R21" s="548">
        <f t="shared" si="10"/>
        <v>328356</v>
      </c>
      <c r="S21" s="1052">
        <f t="shared" si="10"/>
        <v>79217</v>
      </c>
      <c r="T21" s="1052">
        <f t="shared" si="10"/>
        <v>26713</v>
      </c>
      <c r="U21" s="548">
        <f t="shared" si="10"/>
        <v>2226</v>
      </c>
      <c r="V21" s="547">
        <f t="shared" si="10"/>
        <v>1389</v>
      </c>
      <c r="W21" s="548">
        <f>+W22</f>
        <v>3</v>
      </c>
    </row>
    <row r="22" spans="2:23" s="248" customFormat="1" ht="12">
      <c r="B22" s="554" t="s">
        <v>157</v>
      </c>
      <c r="C22" s="1062">
        <f t="shared" si="5"/>
        <v>578397</v>
      </c>
      <c r="D22" s="678">
        <f t="shared" si="6"/>
        <v>144818</v>
      </c>
      <c r="E22" s="1063">
        <f t="shared" si="7"/>
        <v>30802</v>
      </c>
      <c r="F22" s="731">
        <v>132990</v>
      </c>
      <c r="G22" s="470">
        <v>31765</v>
      </c>
      <c r="H22" s="783">
        <v>6184</v>
      </c>
      <c r="I22" s="470">
        <v>12179</v>
      </c>
      <c r="J22" s="731">
        <v>2606</v>
      </c>
      <c r="K22" s="722">
        <v>566</v>
      </c>
      <c r="L22" s="469">
        <v>90942</v>
      </c>
      <c r="M22" s="470">
        <v>27456</v>
      </c>
      <c r="N22" s="783">
        <v>3559</v>
      </c>
      <c r="O22" s="470">
        <v>102934</v>
      </c>
      <c r="P22" s="731">
        <v>27790</v>
      </c>
      <c r="Q22" s="783">
        <v>4441</v>
      </c>
      <c r="R22" s="470">
        <v>238863</v>
      </c>
      <c r="S22" s="731">
        <v>54791</v>
      </c>
      <c r="T22" s="783">
        <v>16049</v>
      </c>
      <c r="U22" s="470">
        <v>489</v>
      </c>
      <c r="V22" s="783">
        <v>410</v>
      </c>
      <c r="W22" s="549">
        <v>3</v>
      </c>
    </row>
    <row r="23" spans="2:23" s="248" customFormat="1" ht="12">
      <c r="B23" s="555" t="s">
        <v>150</v>
      </c>
      <c r="C23" s="1062">
        <f t="shared" si="5"/>
        <v>192009</v>
      </c>
      <c r="D23" s="678">
        <f t="shared" si="6"/>
        <v>51842</v>
      </c>
      <c r="E23" s="1063">
        <f t="shared" ref="E23:E31" si="11">+H23+K23+N23+Q23+T23</f>
        <v>23233</v>
      </c>
      <c r="F23" s="731">
        <v>32825</v>
      </c>
      <c r="G23" s="470">
        <v>8452</v>
      </c>
      <c r="H23" s="783">
        <v>3398</v>
      </c>
      <c r="I23" s="470">
        <v>1581</v>
      </c>
      <c r="J23" s="731">
        <v>435</v>
      </c>
      <c r="K23" s="722">
        <v>181</v>
      </c>
      <c r="L23" s="469">
        <v>34031</v>
      </c>
      <c r="M23" s="470">
        <v>9133</v>
      </c>
      <c r="N23" s="783">
        <v>4942</v>
      </c>
      <c r="O23" s="470">
        <v>32342</v>
      </c>
      <c r="P23" s="731">
        <v>8417</v>
      </c>
      <c r="Q23" s="783">
        <v>4048</v>
      </c>
      <c r="R23" s="470">
        <v>89493</v>
      </c>
      <c r="S23" s="731">
        <v>24426</v>
      </c>
      <c r="T23" s="783">
        <v>10664</v>
      </c>
      <c r="U23" s="470">
        <v>1737</v>
      </c>
      <c r="V23" s="1056">
        <v>979</v>
      </c>
      <c r="W23" s="385" t="s">
        <v>9</v>
      </c>
    </row>
    <row r="24" spans="2:23" s="248" customFormat="1" ht="12">
      <c r="B24" s="556" t="s">
        <v>152</v>
      </c>
      <c r="C24" s="1058">
        <f t="shared" ref="C24:D26" si="12">+F24+I24+L24+O24+R24</f>
        <v>107458</v>
      </c>
      <c r="D24" s="543">
        <f t="shared" si="12"/>
        <v>27898</v>
      </c>
      <c r="E24" s="1059">
        <f t="shared" si="11"/>
        <v>4780</v>
      </c>
      <c r="F24" s="1052">
        <f>+F25+F26</f>
        <v>23722</v>
      </c>
      <c r="G24" s="548">
        <f>+G25+G26</f>
        <v>5583</v>
      </c>
      <c r="H24" s="547">
        <f>+H25+H26</f>
        <v>827</v>
      </c>
      <c r="I24" s="548">
        <f>+I25</f>
        <v>6119</v>
      </c>
      <c r="J24" s="1052">
        <f>+J25</f>
        <v>1272</v>
      </c>
      <c r="K24" s="1052">
        <f>+K25</f>
        <v>180</v>
      </c>
      <c r="L24" s="547">
        <f t="shared" ref="L24:T24" si="13">+L25+L26</f>
        <v>16893</v>
      </c>
      <c r="M24" s="548">
        <f t="shared" si="13"/>
        <v>4927</v>
      </c>
      <c r="N24" s="547">
        <f t="shared" si="13"/>
        <v>769</v>
      </c>
      <c r="O24" s="548">
        <f t="shared" si="13"/>
        <v>14717</v>
      </c>
      <c r="P24" s="1052">
        <f t="shared" si="13"/>
        <v>4201</v>
      </c>
      <c r="Q24" s="1052">
        <f t="shared" si="13"/>
        <v>817</v>
      </c>
      <c r="R24" s="548">
        <f t="shared" si="13"/>
        <v>46007</v>
      </c>
      <c r="S24" s="1052">
        <f t="shared" si="13"/>
        <v>11915</v>
      </c>
      <c r="T24" s="1052">
        <f t="shared" si="13"/>
        <v>2187</v>
      </c>
      <c r="U24" s="677" t="s">
        <v>9</v>
      </c>
      <c r="V24" s="676" t="s">
        <v>9</v>
      </c>
      <c r="W24" s="677" t="s">
        <v>9</v>
      </c>
    </row>
    <row r="25" spans="2:23" s="248" customFormat="1" ht="12">
      <c r="B25" s="554" t="s">
        <v>157</v>
      </c>
      <c r="C25" s="1062">
        <f t="shared" si="12"/>
        <v>94315</v>
      </c>
      <c r="D25" s="678">
        <f t="shared" si="12"/>
        <v>24327</v>
      </c>
      <c r="E25" s="1063">
        <f t="shared" si="11"/>
        <v>4060</v>
      </c>
      <c r="F25" s="731">
        <v>22284</v>
      </c>
      <c r="G25" s="470">
        <v>5290</v>
      </c>
      <c r="H25" s="783">
        <v>786</v>
      </c>
      <c r="I25" s="470">
        <v>6119</v>
      </c>
      <c r="J25" s="731">
        <v>1272</v>
      </c>
      <c r="K25" s="722">
        <v>180</v>
      </c>
      <c r="L25" s="469">
        <v>14875</v>
      </c>
      <c r="M25" s="470">
        <v>4222</v>
      </c>
      <c r="N25" s="783">
        <v>738</v>
      </c>
      <c r="O25" s="470">
        <v>10566</v>
      </c>
      <c r="P25" s="731">
        <v>2931</v>
      </c>
      <c r="Q25" s="783">
        <v>394</v>
      </c>
      <c r="R25" s="470">
        <v>40471</v>
      </c>
      <c r="S25" s="731">
        <v>10612</v>
      </c>
      <c r="T25" s="783">
        <v>1962</v>
      </c>
      <c r="U25" s="386" t="s">
        <v>9</v>
      </c>
      <c r="V25" s="551" t="s">
        <v>9</v>
      </c>
      <c r="W25" s="549" t="s">
        <v>9</v>
      </c>
    </row>
    <row r="26" spans="2:23" s="248" customFormat="1" ht="12">
      <c r="B26" s="554" t="s">
        <v>150</v>
      </c>
      <c r="C26" s="1064">
        <f t="shared" si="12"/>
        <v>13143</v>
      </c>
      <c r="D26" s="679">
        <f t="shared" si="12"/>
        <v>3571</v>
      </c>
      <c r="E26" s="1065">
        <f t="shared" si="11"/>
        <v>720</v>
      </c>
      <c r="F26" s="731">
        <v>1438</v>
      </c>
      <c r="G26" s="470">
        <v>293</v>
      </c>
      <c r="H26" s="783">
        <v>41</v>
      </c>
      <c r="I26" s="470">
        <v>0</v>
      </c>
      <c r="J26" s="731">
        <v>0</v>
      </c>
      <c r="K26" s="722">
        <v>0</v>
      </c>
      <c r="L26" s="469">
        <v>2018</v>
      </c>
      <c r="M26" s="470">
        <v>705</v>
      </c>
      <c r="N26" s="783">
        <v>31</v>
      </c>
      <c r="O26" s="470">
        <v>4151</v>
      </c>
      <c r="P26" s="731">
        <v>1270</v>
      </c>
      <c r="Q26" s="783">
        <v>423</v>
      </c>
      <c r="R26" s="470">
        <v>5536</v>
      </c>
      <c r="S26" s="731">
        <v>1303</v>
      </c>
      <c r="T26" s="783">
        <v>225</v>
      </c>
      <c r="U26" s="545" t="s">
        <v>9</v>
      </c>
      <c r="V26" s="550" t="s">
        <v>9</v>
      </c>
      <c r="W26" s="545" t="s">
        <v>9</v>
      </c>
    </row>
    <row r="27" spans="2:23" s="248" customFormat="1" ht="12">
      <c r="B27" s="553" t="s">
        <v>153</v>
      </c>
      <c r="C27" s="1060">
        <f t="shared" si="5"/>
        <v>188738</v>
      </c>
      <c r="D27" s="544">
        <f t="shared" si="6"/>
        <v>43765</v>
      </c>
      <c r="E27" s="1061">
        <f t="shared" si="11"/>
        <v>7707</v>
      </c>
      <c r="F27" s="1052">
        <f t="shared" ref="F27:T27" si="14">+F28+F29</f>
        <v>45746</v>
      </c>
      <c r="G27" s="548">
        <f t="shared" si="14"/>
        <v>9946</v>
      </c>
      <c r="H27" s="547">
        <f t="shared" si="14"/>
        <v>1548</v>
      </c>
      <c r="I27" s="548">
        <f t="shared" si="14"/>
        <v>9123</v>
      </c>
      <c r="J27" s="1052">
        <f t="shared" si="14"/>
        <v>2290</v>
      </c>
      <c r="K27" s="1052">
        <f t="shared" si="14"/>
        <v>267</v>
      </c>
      <c r="L27" s="547">
        <f t="shared" si="14"/>
        <v>23934</v>
      </c>
      <c r="M27" s="548">
        <f t="shared" si="14"/>
        <v>5252</v>
      </c>
      <c r="N27" s="547">
        <f t="shared" si="14"/>
        <v>1026</v>
      </c>
      <c r="O27" s="548">
        <f t="shared" si="14"/>
        <v>39413</v>
      </c>
      <c r="P27" s="1052">
        <f t="shared" si="14"/>
        <v>10620</v>
      </c>
      <c r="Q27" s="1052">
        <f t="shared" si="14"/>
        <v>1614</v>
      </c>
      <c r="R27" s="548">
        <f t="shared" si="14"/>
        <v>70300</v>
      </c>
      <c r="S27" s="1052">
        <f t="shared" si="14"/>
        <v>15435</v>
      </c>
      <c r="T27" s="1052">
        <f t="shared" si="14"/>
        <v>3252</v>
      </c>
      <c r="U27" s="548">
        <f>+U28</f>
        <v>222</v>
      </c>
      <c r="V27" s="1052">
        <f>+V28</f>
        <v>222</v>
      </c>
      <c r="W27" s="677" t="s">
        <v>9</v>
      </c>
    </row>
    <row r="28" spans="2:23" s="248" customFormat="1" ht="12">
      <c r="B28" s="554" t="s">
        <v>157</v>
      </c>
      <c r="C28" s="1062">
        <f t="shared" si="5"/>
        <v>151156</v>
      </c>
      <c r="D28" s="678">
        <f t="shared" si="6"/>
        <v>35362</v>
      </c>
      <c r="E28" s="1063">
        <f t="shared" si="11"/>
        <v>4970</v>
      </c>
      <c r="F28" s="731">
        <v>41158</v>
      </c>
      <c r="G28" s="470">
        <v>8890</v>
      </c>
      <c r="H28" s="783">
        <v>1146</v>
      </c>
      <c r="I28" s="470">
        <v>9095</v>
      </c>
      <c r="J28" s="731">
        <v>2272</v>
      </c>
      <c r="K28" s="722">
        <v>262</v>
      </c>
      <c r="L28" s="469">
        <v>21248</v>
      </c>
      <c r="M28" s="470">
        <v>4442</v>
      </c>
      <c r="N28" s="783">
        <v>895</v>
      </c>
      <c r="O28" s="470">
        <v>33489</v>
      </c>
      <c r="P28" s="731">
        <v>9248</v>
      </c>
      <c r="Q28" s="783">
        <v>1161</v>
      </c>
      <c r="R28" s="470">
        <v>45944</v>
      </c>
      <c r="S28" s="731">
        <v>10288</v>
      </c>
      <c r="T28" s="783">
        <v>1506</v>
      </c>
      <c r="U28" s="386">
        <v>222</v>
      </c>
      <c r="V28" s="1054">
        <v>222</v>
      </c>
      <c r="W28" s="549" t="s">
        <v>9</v>
      </c>
    </row>
    <row r="29" spans="2:23" s="248" customFormat="1" ht="12">
      <c r="B29" s="555" t="s">
        <v>150</v>
      </c>
      <c r="C29" s="1062">
        <f>+F29+I29+L29+O29+R29</f>
        <v>37582</v>
      </c>
      <c r="D29" s="678">
        <f>+G29+J29+M29+P29+S29</f>
        <v>8403</v>
      </c>
      <c r="E29" s="1063">
        <f t="shared" si="11"/>
        <v>2737</v>
      </c>
      <c r="F29" s="732">
        <v>4588</v>
      </c>
      <c r="G29" s="517">
        <v>1056</v>
      </c>
      <c r="H29" s="1056">
        <v>402</v>
      </c>
      <c r="I29" s="517">
        <v>28</v>
      </c>
      <c r="J29" s="732">
        <v>18</v>
      </c>
      <c r="K29" s="767">
        <v>5</v>
      </c>
      <c r="L29" s="518">
        <v>2686</v>
      </c>
      <c r="M29" s="517">
        <v>810</v>
      </c>
      <c r="N29" s="1056">
        <v>131</v>
      </c>
      <c r="O29" s="517">
        <v>5924</v>
      </c>
      <c r="P29" s="732">
        <v>1372</v>
      </c>
      <c r="Q29" s="1056">
        <v>453</v>
      </c>
      <c r="R29" s="517">
        <v>24356</v>
      </c>
      <c r="S29" s="732">
        <v>5147</v>
      </c>
      <c r="T29" s="1056">
        <v>1746</v>
      </c>
      <c r="U29" s="545" t="s">
        <v>9</v>
      </c>
      <c r="V29" s="1055" t="s">
        <v>9</v>
      </c>
      <c r="W29" s="545" t="s">
        <v>9</v>
      </c>
    </row>
    <row r="30" spans="2:23" s="248" customFormat="1" ht="12">
      <c r="B30" s="556" t="s">
        <v>154</v>
      </c>
      <c r="C30" s="1058">
        <f t="shared" si="5"/>
        <v>77454</v>
      </c>
      <c r="D30" s="543">
        <f t="shared" si="6"/>
        <v>23551</v>
      </c>
      <c r="E30" s="1059">
        <f t="shared" si="11"/>
        <v>2640</v>
      </c>
      <c r="F30" s="1053">
        <f>+F31+F32</f>
        <v>18163</v>
      </c>
      <c r="G30" s="680">
        <f>+G31+G32</f>
        <v>5915</v>
      </c>
      <c r="H30" s="681">
        <f>+H31+H32</f>
        <v>605</v>
      </c>
      <c r="I30" s="680">
        <f t="shared" ref="I30:N30" si="15">+I31</f>
        <v>4618</v>
      </c>
      <c r="J30" s="1053">
        <f t="shared" si="15"/>
        <v>1417</v>
      </c>
      <c r="K30" s="1053">
        <f t="shared" si="15"/>
        <v>189</v>
      </c>
      <c r="L30" s="681">
        <f t="shared" si="15"/>
        <v>9484</v>
      </c>
      <c r="M30" s="680">
        <f t="shared" si="15"/>
        <v>2516</v>
      </c>
      <c r="N30" s="681">
        <f t="shared" si="15"/>
        <v>473</v>
      </c>
      <c r="O30" s="680">
        <f t="shared" ref="O30:T30" si="16">+O31+O32</f>
        <v>17598</v>
      </c>
      <c r="P30" s="1053">
        <f t="shared" si="16"/>
        <v>5108</v>
      </c>
      <c r="Q30" s="1053">
        <f t="shared" si="16"/>
        <v>573</v>
      </c>
      <c r="R30" s="680">
        <f t="shared" si="16"/>
        <v>27568</v>
      </c>
      <c r="S30" s="1053">
        <f t="shared" si="16"/>
        <v>8572</v>
      </c>
      <c r="T30" s="1053">
        <f t="shared" si="16"/>
        <v>800</v>
      </c>
      <c r="U30" s="680">
        <f>+U31</f>
        <v>23</v>
      </c>
      <c r="V30" s="681">
        <f>+V31</f>
        <v>23</v>
      </c>
      <c r="W30" s="549" t="s">
        <v>9</v>
      </c>
    </row>
    <row r="31" spans="2:23" s="248" customFormat="1" ht="12">
      <c r="B31" s="554" t="s">
        <v>157</v>
      </c>
      <c r="C31" s="1062">
        <f t="shared" si="5"/>
        <v>74976</v>
      </c>
      <c r="D31" s="678">
        <f t="shared" si="6"/>
        <v>22876</v>
      </c>
      <c r="E31" s="1063">
        <f t="shared" si="11"/>
        <v>2512</v>
      </c>
      <c r="F31" s="731">
        <v>17652</v>
      </c>
      <c r="G31" s="470">
        <v>5820</v>
      </c>
      <c r="H31" s="783">
        <v>582</v>
      </c>
      <c r="I31" s="470">
        <v>4618</v>
      </c>
      <c r="J31" s="731">
        <v>1417</v>
      </c>
      <c r="K31" s="722">
        <v>189</v>
      </c>
      <c r="L31" s="469">
        <v>9484</v>
      </c>
      <c r="M31" s="470">
        <v>2516</v>
      </c>
      <c r="N31" s="783">
        <v>473</v>
      </c>
      <c r="O31" s="470">
        <v>16364</v>
      </c>
      <c r="P31" s="731">
        <v>4768</v>
      </c>
      <c r="Q31" s="783">
        <v>503</v>
      </c>
      <c r="R31" s="470">
        <v>26835</v>
      </c>
      <c r="S31" s="731">
        <v>8332</v>
      </c>
      <c r="T31" s="783">
        <v>765</v>
      </c>
      <c r="U31" s="386">
        <v>23</v>
      </c>
      <c r="V31" s="551">
        <v>23</v>
      </c>
      <c r="W31" s="549" t="s">
        <v>9</v>
      </c>
    </row>
    <row r="32" spans="2:23" s="248" customFormat="1" ht="12">
      <c r="B32" s="555" t="s">
        <v>150</v>
      </c>
      <c r="C32" s="1064">
        <f>+F32+O32+R32</f>
        <v>2478</v>
      </c>
      <c r="D32" s="679">
        <f>+G32+P32+S32</f>
        <v>675</v>
      </c>
      <c r="E32" s="1065">
        <f>+H32+Q32+T32</f>
        <v>128</v>
      </c>
      <c r="F32" s="732">
        <v>511</v>
      </c>
      <c r="G32" s="517">
        <v>95</v>
      </c>
      <c r="H32" s="1056">
        <v>23</v>
      </c>
      <c r="I32" s="545" t="s">
        <v>9</v>
      </c>
      <c r="J32" s="1055" t="s">
        <v>9</v>
      </c>
      <c r="K32" s="1055" t="s">
        <v>9</v>
      </c>
      <c r="L32" s="550" t="s">
        <v>9</v>
      </c>
      <c r="M32" s="545" t="s">
        <v>9</v>
      </c>
      <c r="N32" s="1056" t="s">
        <v>9</v>
      </c>
      <c r="O32" s="517">
        <v>1234</v>
      </c>
      <c r="P32" s="732">
        <v>340</v>
      </c>
      <c r="Q32" s="1056">
        <v>70</v>
      </c>
      <c r="R32" s="517">
        <v>733</v>
      </c>
      <c r="S32" s="732">
        <v>240</v>
      </c>
      <c r="T32" s="1056">
        <v>35</v>
      </c>
      <c r="U32" s="545" t="s">
        <v>9</v>
      </c>
      <c r="V32" s="550" t="s">
        <v>9</v>
      </c>
      <c r="W32" s="545" t="s">
        <v>9</v>
      </c>
    </row>
    <row r="33" spans="2:26">
      <c r="F33" s="541"/>
      <c r="G33" s="541"/>
      <c r="H33" s="541"/>
      <c r="I33" s="541"/>
      <c r="J33" s="541"/>
      <c r="K33" s="541"/>
      <c r="L33" s="541"/>
      <c r="M33" s="541"/>
      <c r="N33" s="541"/>
      <c r="O33" s="541"/>
      <c r="P33" s="541"/>
      <c r="Q33" s="541"/>
      <c r="R33" s="541"/>
      <c r="S33" s="541"/>
      <c r="T33" s="541"/>
      <c r="U33" s="541"/>
      <c r="V33" s="541"/>
      <c r="W33" s="541"/>
      <c r="X33" s="541"/>
      <c r="Y33" s="541"/>
      <c r="Z33" s="541"/>
    </row>
    <row r="34" spans="2:26" s="3" customFormat="1" ht="14.25">
      <c r="B34" s="422" t="s">
        <v>26</v>
      </c>
      <c r="C34" s="542"/>
      <c r="D34" s="542"/>
      <c r="E34" s="542"/>
      <c r="F34" s="542"/>
      <c r="G34" s="542"/>
      <c r="H34" s="542"/>
      <c r="I34" s="542"/>
      <c r="J34" s="542"/>
      <c r="K34" s="542"/>
      <c r="L34" s="542"/>
      <c r="M34" s="309"/>
      <c r="N34" s="309"/>
      <c r="O34" s="274"/>
      <c r="P34" s="274"/>
      <c r="Q34" s="274"/>
      <c r="R34" s="274"/>
      <c r="S34" s="274"/>
      <c r="T34" s="274"/>
      <c r="U34" s="274"/>
      <c r="V34" s="274"/>
    </row>
    <row r="35" spans="2:26" s="3" customFormat="1">
      <c r="B35" s="10" t="s">
        <v>11</v>
      </c>
      <c r="C35" s="274"/>
      <c r="D35" s="274"/>
      <c r="E35" s="274"/>
      <c r="F35" s="274"/>
      <c r="G35" s="274"/>
      <c r="H35" s="274"/>
      <c r="I35" s="274"/>
      <c r="J35" s="274"/>
      <c r="K35" s="274"/>
      <c r="L35" s="274"/>
      <c r="M35" s="274"/>
      <c r="N35" s="274"/>
      <c r="O35" s="274"/>
      <c r="P35" s="274"/>
      <c r="Q35" s="274"/>
      <c r="R35" s="274"/>
      <c r="S35" s="274"/>
      <c r="T35" s="274"/>
      <c r="U35" s="274"/>
      <c r="V35" s="274"/>
    </row>
  </sheetData>
  <mergeCells count="10">
    <mergeCell ref="B2:Q2"/>
    <mergeCell ref="F4:W4"/>
    <mergeCell ref="C4:E5"/>
    <mergeCell ref="B4:B6"/>
    <mergeCell ref="F5:H5"/>
    <mergeCell ref="I5:K5"/>
    <mergeCell ref="L5:N5"/>
    <mergeCell ref="O5:Q5"/>
    <mergeCell ref="R5:T5"/>
    <mergeCell ref="U5:W5"/>
  </mergeCells>
  <pageMargins left="0.19685039370078741" right="0.19685039370078741" top="0.74803149606299213" bottom="0.66" header="0.31496062992125984" footer="0.17"/>
  <pageSetup paperSize="9" scale="66" orientation="landscape" horizontalDpi="200" verticalDpi="200" r:id="rId1"/>
  <headerFooter>
    <oddFooter>&amp;C&amp;G</oddFooter>
  </headerFooter>
  <ignoredErrors>
    <ignoredError sqref="C14:D14 C17:D17 C20:E20 C29:D29 E8 E10" formula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0:H14"/>
  <sheetViews>
    <sheetView workbookViewId="0"/>
  </sheetViews>
  <sheetFormatPr baseColWidth="10" defaultRowHeight="12.75"/>
  <cols>
    <col min="1" max="1" width="45.140625" style="3" customWidth="1"/>
    <col min="2" max="2" width="18.42578125" style="3" customWidth="1"/>
    <col min="3" max="3" width="137.28515625" style="3" customWidth="1"/>
    <col min="4" max="4" width="18.42578125" style="3" customWidth="1"/>
    <col min="5" max="16384" width="11.42578125" style="3"/>
  </cols>
  <sheetData>
    <row r="10" spans="2:8" ht="13.5" thickBot="1"/>
    <row r="11" spans="2:8" ht="47.25" customHeight="1">
      <c r="B11" s="1419" t="s">
        <v>428</v>
      </c>
      <c r="C11" s="1420"/>
      <c r="D11" s="1421"/>
    </row>
    <row r="12" spans="2:8" ht="63" customHeight="1">
      <c r="B12" s="1422"/>
      <c r="C12" s="1423"/>
      <c r="D12" s="1424"/>
      <c r="E12" s="944"/>
      <c r="F12" s="944"/>
      <c r="G12" s="944"/>
      <c r="H12" s="944"/>
    </row>
    <row r="13" spans="2:8" ht="47.25" customHeight="1" thickBot="1">
      <c r="B13" s="1425"/>
      <c r="C13" s="1426"/>
      <c r="D13" s="1427"/>
      <c r="E13" s="942"/>
      <c r="F13" s="942"/>
      <c r="G13" s="942"/>
      <c r="H13" s="942"/>
    </row>
    <row r="14" spans="2:8" ht="13.5" thickBot="1">
      <c r="B14" s="997"/>
      <c r="C14" s="997"/>
      <c r="D14" s="998" t="s">
        <v>436</v>
      </c>
    </row>
  </sheetData>
  <mergeCells count="1">
    <mergeCell ref="B11:D13"/>
  </mergeCells>
  <pageMargins left="0.17" right="0.17" top="0.74803149606299213" bottom="3.35" header="0.31496062992125984" footer="2.65"/>
  <pageSetup scale="52" orientation="landscape" r:id="rId1"/>
  <headerFooter>
    <oddFooter>&amp;C&amp;G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K79"/>
  <sheetViews>
    <sheetView view="pageLayout" zoomScale="55" zoomScaleNormal="100" zoomScalePageLayoutView="55" workbookViewId="0">
      <selection activeCell="Q37" sqref="Q37"/>
    </sheetView>
  </sheetViews>
  <sheetFormatPr baseColWidth="10" defaultColWidth="11.42578125" defaultRowHeight="12"/>
  <cols>
    <col min="1" max="1" width="27.7109375" style="15" customWidth="1"/>
    <col min="2" max="2" width="8.140625" style="15" customWidth="1"/>
    <col min="3" max="3" width="7.140625" style="15" customWidth="1"/>
    <col min="4" max="4" width="8.5703125" style="15" customWidth="1"/>
    <col min="5" max="5" width="6.7109375" style="15" customWidth="1"/>
    <col min="6" max="6" width="8.42578125" style="15" customWidth="1"/>
    <col min="7" max="7" width="7.42578125" style="15" customWidth="1"/>
    <col min="8" max="8" width="8.28515625" style="15" customWidth="1"/>
    <col min="9" max="9" width="7" style="15" customWidth="1"/>
    <col min="10" max="10" width="8.7109375" style="15" customWidth="1"/>
    <col min="11" max="11" width="8.140625" style="15" customWidth="1"/>
    <col min="12" max="12" width="9" style="15" customWidth="1"/>
    <col min="13" max="13" width="6.5703125" style="15" customWidth="1"/>
    <col min="14" max="14" width="8" style="15" customWidth="1"/>
    <col min="15" max="15" width="7.5703125" style="15" customWidth="1"/>
    <col min="16" max="16" width="9.140625" style="15" customWidth="1"/>
    <col min="17" max="17" width="6.5703125" style="15" customWidth="1"/>
    <col min="18" max="18" width="8.28515625" style="15" customWidth="1"/>
    <col min="19" max="19" width="7.28515625" style="15" customWidth="1"/>
    <col min="20" max="20" width="8.28515625" style="15" customWidth="1"/>
    <col min="21" max="21" width="6.28515625" style="15" customWidth="1"/>
    <col min="22" max="22" width="8" style="15" customWidth="1"/>
    <col min="23" max="23" width="7.7109375" style="15" customWidth="1"/>
    <col min="24" max="24" width="7.5703125" style="15" customWidth="1"/>
    <col min="25" max="25" width="6.85546875" style="15" customWidth="1"/>
    <col min="26" max="37" width="7.7109375" style="15" customWidth="1"/>
    <col min="38" max="16384" width="11.42578125" style="15"/>
  </cols>
  <sheetData>
    <row r="1" spans="1:37" s="3" customFormat="1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7"/>
      <c r="P1" s="997"/>
      <c r="Q1" s="997"/>
      <c r="R1" s="997"/>
      <c r="S1" s="997"/>
      <c r="T1" s="997"/>
      <c r="U1" s="997"/>
      <c r="V1" s="997"/>
      <c r="W1" s="997"/>
      <c r="X1" s="998" t="s">
        <v>436</v>
      </c>
    </row>
    <row r="2" spans="1:37" ht="37.5" customHeight="1">
      <c r="A2" s="1478" t="s">
        <v>462</v>
      </c>
      <c r="B2" s="1478"/>
      <c r="C2" s="1478"/>
      <c r="D2" s="1478"/>
      <c r="E2" s="1478"/>
      <c r="F2" s="1478"/>
      <c r="G2" s="1478"/>
      <c r="H2" s="1478"/>
      <c r="I2" s="1478"/>
      <c r="J2" s="1478"/>
      <c r="K2" s="1478"/>
      <c r="L2" s="1478"/>
      <c r="M2" s="1478"/>
      <c r="N2" s="1478"/>
      <c r="O2" s="1478"/>
      <c r="P2" s="1478"/>
    </row>
    <row r="4" spans="1:37">
      <c r="A4" s="1444" t="s">
        <v>66</v>
      </c>
      <c r="B4" s="1479">
        <v>2003</v>
      </c>
      <c r="C4" s="1480"/>
      <c r="D4" s="1480"/>
      <c r="E4" s="1481"/>
      <c r="F4" s="1479">
        <v>2009</v>
      </c>
      <c r="G4" s="1480"/>
      <c r="H4" s="1480"/>
      <c r="I4" s="1481"/>
      <c r="J4" s="1479">
        <v>2010</v>
      </c>
      <c r="K4" s="1480"/>
      <c r="L4" s="1480"/>
      <c r="M4" s="1481"/>
      <c r="N4" s="1479">
        <v>2011</v>
      </c>
      <c r="O4" s="1480"/>
      <c r="P4" s="1480"/>
      <c r="Q4" s="1481"/>
      <c r="R4" s="1479">
        <v>2012</v>
      </c>
      <c r="S4" s="1480"/>
      <c r="T4" s="1480"/>
      <c r="U4" s="1481"/>
      <c r="V4" s="1479">
        <v>2013</v>
      </c>
      <c r="W4" s="1480"/>
      <c r="X4" s="1480"/>
      <c r="Y4" s="1481"/>
      <c r="Z4" s="1479">
        <v>2014</v>
      </c>
      <c r="AA4" s="1480"/>
      <c r="AB4" s="1480"/>
      <c r="AC4" s="1481"/>
      <c r="AD4" s="1479">
        <v>2015</v>
      </c>
      <c r="AE4" s="1480"/>
      <c r="AF4" s="1480"/>
      <c r="AG4" s="1481"/>
      <c r="AH4" s="1479">
        <v>2016</v>
      </c>
      <c r="AI4" s="1480"/>
      <c r="AJ4" s="1480"/>
      <c r="AK4" s="1481"/>
    </row>
    <row r="5" spans="1:37">
      <c r="A5" s="1445"/>
      <c r="B5" s="319" t="s">
        <v>67</v>
      </c>
      <c r="C5" s="319" t="s">
        <v>68</v>
      </c>
      <c r="D5" s="319" t="s">
        <v>69</v>
      </c>
      <c r="E5" s="319" t="s">
        <v>70</v>
      </c>
      <c r="F5" s="319" t="s">
        <v>67</v>
      </c>
      <c r="G5" s="319" t="s">
        <v>68</v>
      </c>
      <c r="H5" s="319" t="s">
        <v>69</v>
      </c>
      <c r="I5" s="319" t="s">
        <v>70</v>
      </c>
      <c r="J5" s="319" t="s">
        <v>67</v>
      </c>
      <c r="K5" s="319" t="s">
        <v>68</v>
      </c>
      <c r="L5" s="319" t="s">
        <v>69</v>
      </c>
      <c r="M5" s="319" t="s">
        <v>70</v>
      </c>
      <c r="N5" s="319" t="s">
        <v>67</v>
      </c>
      <c r="O5" s="319" t="s">
        <v>68</v>
      </c>
      <c r="P5" s="319" t="s">
        <v>69</v>
      </c>
      <c r="Q5" s="319" t="s">
        <v>70</v>
      </c>
      <c r="R5" s="319" t="s">
        <v>67</v>
      </c>
      <c r="S5" s="319" t="s">
        <v>68</v>
      </c>
      <c r="T5" s="319" t="s">
        <v>69</v>
      </c>
      <c r="U5" s="319" t="s">
        <v>70</v>
      </c>
      <c r="V5" s="321" t="s">
        <v>67</v>
      </c>
      <c r="W5" s="321" t="s">
        <v>68</v>
      </c>
      <c r="X5" s="321" t="s">
        <v>69</v>
      </c>
      <c r="Y5" s="321" t="s">
        <v>70</v>
      </c>
      <c r="Z5" s="439" t="s">
        <v>67</v>
      </c>
      <c r="AA5" s="439" t="s">
        <v>68</v>
      </c>
      <c r="AB5" s="439" t="s">
        <v>69</v>
      </c>
      <c r="AC5" s="439" t="s">
        <v>70</v>
      </c>
      <c r="AD5" s="617" t="s">
        <v>67</v>
      </c>
      <c r="AE5" s="617" t="s">
        <v>68</v>
      </c>
      <c r="AF5" s="617" t="s">
        <v>69</v>
      </c>
      <c r="AG5" s="617" t="s">
        <v>70</v>
      </c>
      <c r="AH5" s="1039" t="s">
        <v>67</v>
      </c>
      <c r="AI5" s="1039" t="s">
        <v>68</v>
      </c>
      <c r="AJ5" s="1039" t="s">
        <v>69</v>
      </c>
      <c r="AK5" s="1039" t="s">
        <v>70</v>
      </c>
    </row>
    <row r="6" spans="1:37" ht="3.75" customHeight="1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</row>
    <row r="7" spans="1:37">
      <c r="A7" s="117" t="s">
        <v>71</v>
      </c>
      <c r="B7" s="118">
        <v>149884</v>
      </c>
      <c r="C7" s="117">
        <v>34882</v>
      </c>
      <c r="D7" s="118">
        <v>115002</v>
      </c>
      <c r="E7" s="119">
        <v>5068</v>
      </c>
      <c r="F7" s="118">
        <v>168146</v>
      </c>
      <c r="G7" s="120">
        <v>35477</v>
      </c>
      <c r="H7" s="118">
        <v>132669</v>
      </c>
      <c r="I7" s="119">
        <v>6067</v>
      </c>
      <c r="J7" s="119">
        <v>175366</v>
      </c>
      <c r="K7" s="120">
        <v>35074</v>
      </c>
      <c r="L7" s="118">
        <v>140292</v>
      </c>
      <c r="M7" s="119">
        <v>6162</v>
      </c>
      <c r="N7" s="119">
        <v>179612</v>
      </c>
      <c r="O7" s="120">
        <v>34942</v>
      </c>
      <c r="P7" s="118">
        <v>144670</v>
      </c>
      <c r="Q7" s="119">
        <v>6808</v>
      </c>
      <c r="R7" s="320">
        <v>183694</v>
      </c>
      <c r="S7" s="320">
        <v>36662</v>
      </c>
      <c r="T7" s="320">
        <v>147032</v>
      </c>
      <c r="U7" s="320">
        <v>6600</v>
      </c>
      <c r="V7" s="333">
        <v>182185</v>
      </c>
      <c r="W7" s="333">
        <v>34732</v>
      </c>
      <c r="X7" s="333">
        <v>147453</v>
      </c>
      <c r="Y7" s="333">
        <v>6641</v>
      </c>
      <c r="Z7" s="333">
        <f t="shared" ref="Z7:AG7" si="0">+Z9+Z34</f>
        <v>188030</v>
      </c>
      <c r="AA7" s="333">
        <f t="shared" si="0"/>
        <v>37205</v>
      </c>
      <c r="AB7" s="333">
        <f t="shared" si="0"/>
        <v>150825</v>
      </c>
      <c r="AC7" s="333">
        <f t="shared" si="0"/>
        <v>7143</v>
      </c>
      <c r="AD7" s="333">
        <f t="shared" si="0"/>
        <v>193762</v>
      </c>
      <c r="AE7" s="333">
        <f t="shared" si="0"/>
        <v>38748</v>
      </c>
      <c r="AF7" s="333">
        <f t="shared" si="0"/>
        <v>155014</v>
      </c>
      <c r="AG7" s="333">
        <f t="shared" si="0"/>
        <v>7051</v>
      </c>
      <c r="AH7" s="333">
        <v>196915</v>
      </c>
      <c r="AI7" s="333">
        <v>42089</v>
      </c>
      <c r="AJ7" s="333">
        <v>154826</v>
      </c>
      <c r="AK7" s="333">
        <v>7018</v>
      </c>
    </row>
    <row r="8" spans="1:37" ht="3.75" customHeight="1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246"/>
    </row>
    <row r="9" spans="1:37">
      <c r="A9" s="118" t="s">
        <v>72</v>
      </c>
      <c r="B9" s="118">
        <v>124455</v>
      </c>
      <c r="C9" s="118">
        <v>29009</v>
      </c>
      <c r="D9" s="117">
        <v>95446</v>
      </c>
      <c r="E9" s="118">
        <v>4120</v>
      </c>
      <c r="F9" s="118">
        <v>138576</v>
      </c>
      <c r="G9" s="119">
        <v>30079</v>
      </c>
      <c r="H9" s="118">
        <v>108497</v>
      </c>
      <c r="I9" s="118">
        <v>4924</v>
      </c>
      <c r="J9" s="118">
        <v>145280</v>
      </c>
      <c r="K9" s="118">
        <v>29993</v>
      </c>
      <c r="L9" s="118">
        <v>115287</v>
      </c>
      <c r="M9" s="118">
        <v>4878</v>
      </c>
      <c r="N9" s="118">
        <v>148992</v>
      </c>
      <c r="O9" s="118">
        <v>30157</v>
      </c>
      <c r="P9" s="118">
        <v>118835</v>
      </c>
      <c r="Q9" s="118">
        <v>5457</v>
      </c>
      <c r="R9" s="320">
        <v>152713</v>
      </c>
      <c r="S9" s="320">
        <v>31836</v>
      </c>
      <c r="T9" s="320">
        <v>120877</v>
      </c>
      <c r="U9" s="320">
        <v>5239</v>
      </c>
      <c r="V9" s="333">
        <v>151885</v>
      </c>
      <c r="W9" s="333">
        <v>29969</v>
      </c>
      <c r="X9" s="333">
        <v>121916</v>
      </c>
      <c r="Y9" s="333">
        <v>5050</v>
      </c>
      <c r="Z9" s="333">
        <f t="shared" ref="Z9:AG9" si="1">SUM(Z10:Z32)</f>
        <v>158083</v>
      </c>
      <c r="AA9" s="333">
        <f t="shared" si="1"/>
        <v>32705</v>
      </c>
      <c r="AB9" s="333">
        <f t="shared" si="1"/>
        <v>125378</v>
      </c>
      <c r="AC9" s="333">
        <f t="shared" si="1"/>
        <v>5483</v>
      </c>
      <c r="AD9" s="333">
        <f t="shared" si="1"/>
        <v>165249</v>
      </c>
      <c r="AE9" s="333">
        <f t="shared" si="1"/>
        <v>34399</v>
      </c>
      <c r="AF9" s="333">
        <f t="shared" si="1"/>
        <v>130850</v>
      </c>
      <c r="AG9" s="333">
        <f t="shared" si="1"/>
        <v>5521</v>
      </c>
      <c r="AH9" s="333">
        <v>169257</v>
      </c>
      <c r="AI9" s="333">
        <v>37708</v>
      </c>
      <c r="AJ9" s="333">
        <v>131549</v>
      </c>
      <c r="AK9" s="333">
        <v>5391</v>
      </c>
    </row>
    <row r="10" spans="1:37">
      <c r="A10" s="122" t="s">
        <v>73</v>
      </c>
      <c r="B10" s="123">
        <v>1703</v>
      </c>
      <c r="C10" s="341">
        <v>359</v>
      </c>
      <c r="D10" s="123">
        <v>1344</v>
      </c>
      <c r="E10" s="124">
        <v>57</v>
      </c>
      <c r="F10" s="126">
        <v>1539</v>
      </c>
      <c r="G10" s="123">
        <v>250</v>
      </c>
      <c r="H10" s="341">
        <v>1289</v>
      </c>
      <c r="I10" s="125">
        <v>53</v>
      </c>
      <c r="J10" s="123">
        <v>1562</v>
      </c>
      <c r="K10" s="341">
        <v>269</v>
      </c>
      <c r="L10" s="123">
        <v>1293</v>
      </c>
      <c r="M10" s="341">
        <v>67</v>
      </c>
      <c r="N10" s="343">
        <v>1561</v>
      </c>
      <c r="O10" s="123">
        <v>293</v>
      </c>
      <c r="P10" s="341">
        <v>1268</v>
      </c>
      <c r="Q10" s="125">
        <v>57</v>
      </c>
      <c r="R10" s="124">
        <v>1636</v>
      </c>
      <c r="S10" s="341">
        <v>317</v>
      </c>
      <c r="T10" s="123">
        <v>1319</v>
      </c>
      <c r="U10" s="345">
        <v>72</v>
      </c>
      <c r="V10" s="341">
        <v>1642</v>
      </c>
      <c r="W10" s="341">
        <v>294</v>
      </c>
      <c r="X10" s="341">
        <v>1348</v>
      </c>
      <c r="Y10" s="341">
        <v>84</v>
      </c>
      <c r="Z10" s="454">
        <v>1624</v>
      </c>
      <c r="AA10" s="446">
        <v>275</v>
      </c>
      <c r="AB10" s="454">
        <v>1349</v>
      </c>
      <c r="AC10" s="447">
        <v>78</v>
      </c>
      <c r="AD10" s="1021">
        <v>1583</v>
      </c>
      <c r="AE10" s="1022">
        <v>294</v>
      </c>
      <c r="AF10" s="1279">
        <v>1289</v>
      </c>
      <c r="AG10" s="1021">
        <v>61</v>
      </c>
      <c r="AH10" s="1021">
        <v>1665</v>
      </c>
      <c r="AI10" s="1022">
        <v>315</v>
      </c>
      <c r="AJ10" s="1279">
        <v>1350</v>
      </c>
      <c r="AK10" s="1022">
        <v>58</v>
      </c>
    </row>
    <row r="11" spans="1:37">
      <c r="A11" s="126" t="s">
        <v>74</v>
      </c>
      <c r="B11" s="123">
        <v>679</v>
      </c>
      <c r="C11" s="126">
        <v>177</v>
      </c>
      <c r="D11" s="123">
        <v>502</v>
      </c>
      <c r="E11" s="124">
        <v>55</v>
      </c>
      <c r="F11" s="126">
        <v>1313</v>
      </c>
      <c r="G11" s="123">
        <v>321</v>
      </c>
      <c r="H11" s="126">
        <v>992</v>
      </c>
      <c r="I11" s="125">
        <v>25</v>
      </c>
      <c r="J11" s="123">
        <v>1780</v>
      </c>
      <c r="K11" s="126">
        <v>476</v>
      </c>
      <c r="L11" s="123">
        <v>1304</v>
      </c>
      <c r="M11" s="126">
        <v>64</v>
      </c>
      <c r="N11" s="125">
        <v>1792</v>
      </c>
      <c r="O11" s="123">
        <v>462</v>
      </c>
      <c r="P11" s="126">
        <v>1330</v>
      </c>
      <c r="Q11" s="125">
        <v>50</v>
      </c>
      <c r="R11" s="124">
        <v>1930</v>
      </c>
      <c r="S11" s="126">
        <v>486</v>
      </c>
      <c r="T11" s="123">
        <v>1444</v>
      </c>
      <c r="U11" s="124">
        <v>62</v>
      </c>
      <c r="V11" s="126">
        <v>2134</v>
      </c>
      <c r="W11" s="123">
        <v>486</v>
      </c>
      <c r="X11" s="126">
        <v>1648</v>
      </c>
      <c r="Y11" s="125">
        <v>77</v>
      </c>
      <c r="Z11" s="455">
        <v>2191</v>
      </c>
      <c r="AA11" s="449">
        <v>446</v>
      </c>
      <c r="AB11" s="455">
        <v>1745</v>
      </c>
      <c r="AC11" s="450">
        <v>82</v>
      </c>
      <c r="AD11" s="1037">
        <v>2260</v>
      </c>
      <c r="AE11" s="375">
        <v>449</v>
      </c>
      <c r="AF11" s="100">
        <v>1811</v>
      </c>
      <c r="AG11" s="1037">
        <v>98</v>
      </c>
      <c r="AH11" s="1037">
        <v>2304</v>
      </c>
      <c r="AI11" s="375">
        <v>459</v>
      </c>
      <c r="AJ11" s="100">
        <v>1845</v>
      </c>
      <c r="AK11" s="375">
        <v>83</v>
      </c>
    </row>
    <row r="12" spans="1:37">
      <c r="A12" s="126" t="s">
        <v>75</v>
      </c>
      <c r="B12" s="123">
        <v>3488</v>
      </c>
      <c r="C12" s="126">
        <v>871</v>
      </c>
      <c r="D12" s="123">
        <v>2617</v>
      </c>
      <c r="E12" s="124">
        <v>140</v>
      </c>
      <c r="F12" s="126">
        <v>3256</v>
      </c>
      <c r="G12" s="123">
        <v>832</v>
      </c>
      <c r="H12" s="126">
        <v>2424</v>
      </c>
      <c r="I12" s="125">
        <v>141</v>
      </c>
      <c r="J12" s="123">
        <v>3449</v>
      </c>
      <c r="K12" s="126">
        <v>792</v>
      </c>
      <c r="L12" s="123">
        <v>2657</v>
      </c>
      <c r="M12" s="126">
        <v>140</v>
      </c>
      <c r="N12" s="125">
        <v>3600</v>
      </c>
      <c r="O12" s="123">
        <v>750</v>
      </c>
      <c r="P12" s="126">
        <v>2850</v>
      </c>
      <c r="Q12" s="125">
        <v>141</v>
      </c>
      <c r="R12" s="124">
        <v>3675</v>
      </c>
      <c r="S12" s="126">
        <v>835</v>
      </c>
      <c r="T12" s="123">
        <v>2840</v>
      </c>
      <c r="U12" s="124">
        <v>152</v>
      </c>
      <c r="V12" s="126">
        <v>3706</v>
      </c>
      <c r="W12" s="123">
        <v>774</v>
      </c>
      <c r="X12" s="126">
        <v>2932</v>
      </c>
      <c r="Y12" s="125">
        <v>156</v>
      </c>
      <c r="Z12" s="455">
        <v>3786</v>
      </c>
      <c r="AA12" s="449">
        <v>769</v>
      </c>
      <c r="AB12" s="455">
        <v>3017</v>
      </c>
      <c r="AC12" s="450">
        <v>158</v>
      </c>
      <c r="AD12" s="1037">
        <v>3964</v>
      </c>
      <c r="AE12" s="375">
        <v>821</v>
      </c>
      <c r="AF12" s="100">
        <v>3143</v>
      </c>
      <c r="AG12" s="1037">
        <v>120</v>
      </c>
      <c r="AH12" s="1037">
        <v>3819</v>
      </c>
      <c r="AI12" s="375">
        <v>817</v>
      </c>
      <c r="AJ12" s="100">
        <v>3002</v>
      </c>
      <c r="AK12" s="375">
        <v>108</v>
      </c>
    </row>
    <row r="13" spans="1:37">
      <c r="A13" s="126" t="s">
        <v>76</v>
      </c>
      <c r="B13" s="123">
        <v>173</v>
      </c>
      <c r="C13" s="126">
        <v>52</v>
      </c>
      <c r="D13" s="123">
        <v>121</v>
      </c>
      <c r="E13" s="342" t="s">
        <v>9</v>
      </c>
      <c r="F13" s="126">
        <v>356</v>
      </c>
      <c r="G13" s="123">
        <v>150</v>
      </c>
      <c r="H13" s="126">
        <v>206</v>
      </c>
      <c r="I13" s="125">
        <v>11</v>
      </c>
      <c r="J13" s="123">
        <v>488</v>
      </c>
      <c r="K13" s="126">
        <v>235</v>
      </c>
      <c r="L13" s="123">
        <v>253</v>
      </c>
      <c r="M13" s="126">
        <v>8</v>
      </c>
      <c r="N13" s="125">
        <v>618</v>
      </c>
      <c r="O13" s="123">
        <v>279</v>
      </c>
      <c r="P13" s="126">
        <v>339</v>
      </c>
      <c r="Q13" s="125">
        <v>17</v>
      </c>
      <c r="R13" s="124">
        <v>765</v>
      </c>
      <c r="S13" s="126">
        <v>320</v>
      </c>
      <c r="T13" s="123">
        <v>445</v>
      </c>
      <c r="U13" s="124">
        <v>6</v>
      </c>
      <c r="V13" s="126">
        <v>901</v>
      </c>
      <c r="W13" s="123">
        <v>325</v>
      </c>
      <c r="X13" s="126">
        <v>576</v>
      </c>
      <c r="Y13" s="125">
        <v>18</v>
      </c>
      <c r="Z13" s="455">
        <v>1168</v>
      </c>
      <c r="AA13" s="449">
        <v>493</v>
      </c>
      <c r="AB13" s="455">
        <v>675</v>
      </c>
      <c r="AC13" s="450">
        <v>19</v>
      </c>
      <c r="AD13" s="1037">
        <v>1360</v>
      </c>
      <c r="AE13" s="375">
        <v>521</v>
      </c>
      <c r="AF13" s="100">
        <v>839</v>
      </c>
      <c r="AG13" s="1037">
        <v>15</v>
      </c>
      <c r="AH13" s="1037">
        <v>1618</v>
      </c>
      <c r="AI13" s="375">
        <v>593</v>
      </c>
      <c r="AJ13" s="100">
        <v>1025</v>
      </c>
      <c r="AK13" s="375">
        <v>17</v>
      </c>
    </row>
    <row r="14" spans="1:37">
      <c r="A14" s="126" t="s">
        <v>77</v>
      </c>
      <c r="B14" s="123">
        <v>1757</v>
      </c>
      <c r="C14" s="126">
        <v>492</v>
      </c>
      <c r="D14" s="123">
        <v>1265</v>
      </c>
      <c r="E14" s="342">
        <v>54</v>
      </c>
      <c r="F14" s="126">
        <v>1826</v>
      </c>
      <c r="G14" s="123">
        <v>265</v>
      </c>
      <c r="H14" s="126">
        <v>1561</v>
      </c>
      <c r="I14" s="125">
        <v>54</v>
      </c>
      <c r="J14" s="123">
        <v>2410</v>
      </c>
      <c r="K14" s="126">
        <v>878</v>
      </c>
      <c r="L14" s="123">
        <v>1532</v>
      </c>
      <c r="M14" s="126">
        <v>63</v>
      </c>
      <c r="N14" s="125">
        <v>1939</v>
      </c>
      <c r="O14" s="123">
        <v>359</v>
      </c>
      <c r="P14" s="126">
        <v>1580</v>
      </c>
      <c r="Q14" s="125">
        <v>108</v>
      </c>
      <c r="R14" s="124">
        <v>2152</v>
      </c>
      <c r="S14" s="126">
        <v>503</v>
      </c>
      <c r="T14" s="123">
        <v>1649</v>
      </c>
      <c r="U14" s="124">
        <v>90</v>
      </c>
      <c r="V14" s="126">
        <v>2188</v>
      </c>
      <c r="W14" s="123">
        <v>464</v>
      </c>
      <c r="X14" s="126">
        <v>1724</v>
      </c>
      <c r="Y14" s="125">
        <v>74</v>
      </c>
      <c r="Z14" s="455">
        <v>2301</v>
      </c>
      <c r="AA14" s="449">
        <v>514</v>
      </c>
      <c r="AB14" s="455">
        <v>1787</v>
      </c>
      <c r="AC14" s="450">
        <v>83</v>
      </c>
      <c r="AD14" s="1037">
        <v>2508</v>
      </c>
      <c r="AE14" s="375">
        <v>602</v>
      </c>
      <c r="AF14" s="100">
        <v>1906</v>
      </c>
      <c r="AG14" s="1037">
        <v>70</v>
      </c>
      <c r="AH14" s="1037">
        <v>2593</v>
      </c>
      <c r="AI14" s="375">
        <v>604</v>
      </c>
      <c r="AJ14" s="100">
        <v>1989</v>
      </c>
      <c r="AK14" s="375">
        <v>98</v>
      </c>
    </row>
    <row r="15" spans="1:37">
      <c r="A15" s="126" t="s">
        <v>78</v>
      </c>
      <c r="B15" s="123">
        <v>273</v>
      </c>
      <c r="C15" s="126">
        <v>148</v>
      </c>
      <c r="D15" s="123">
        <v>125</v>
      </c>
      <c r="E15" s="342" t="s">
        <v>9</v>
      </c>
      <c r="F15" s="126">
        <v>71</v>
      </c>
      <c r="G15" s="123">
        <v>43</v>
      </c>
      <c r="H15" s="126">
        <v>28</v>
      </c>
      <c r="I15" s="245" t="s">
        <v>9</v>
      </c>
      <c r="J15" s="123">
        <v>78</v>
      </c>
      <c r="K15" s="126">
        <v>28</v>
      </c>
      <c r="L15" s="123">
        <v>50</v>
      </c>
      <c r="M15" s="344" t="s">
        <v>9</v>
      </c>
      <c r="N15" s="125">
        <v>78</v>
      </c>
      <c r="O15" s="123">
        <v>26</v>
      </c>
      <c r="P15" s="126">
        <v>52</v>
      </c>
      <c r="Q15" s="245" t="s">
        <v>9</v>
      </c>
      <c r="R15" s="124">
        <v>71</v>
      </c>
      <c r="S15" s="126">
        <v>28</v>
      </c>
      <c r="T15" s="123">
        <v>43</v>
      </c>
      <c r="U15" s="342" t="s">
        <v>9</v>
      </c>
      <c r="V15" s="126">
        <v>62</v>
      </c>
      <c r="W15" s="123">
        <v>21</v>
      </c>
      <c r="X15" s="126">
        <v>41</v>
      </c>
      <c r="Y15" s="125">
        <v>0</v>
      </c>
      <c r="Z15" s="455">
        <v>46</v>
      </c>
      <c r="AA15" s="449">
        <v>14</v>
      </c>
      <c r="AB15" s="455">
        <v>32</v>
      </c>
      <c r="AC15" s="125">
        <v>0</v>
      </c>
      <c r="AD15" s="1037">
        <v>60</v>
      </c>
      <c r="AE15" s="375">
        <v>36</v>
      </c>
      <c r="AF15" s="100">
        <v>24</v>
      </c>
      <c r="AG15" s="1037">
        <v>0</v>
      </c>
      <c r="AH15" s="1037">
        <v>63</v>
      </c>
      <c r="AI15" s="375">
        <v>32</v>
      </c>
      <c r="AJ15" s="100">
        <v>31</v>
      </c>
      <c r="AK15" s="375">
        <v>0</v>
      </c>
    </row>
    <row r="16" spans="1:37">
      <c r="A16" s="126" t="s">
        <v>79</v>
      </c>
      <c r="B16" s="123">
        <v>12763</v>
      </c>
      <c r="C16" s="126">
        <v>2303</v>
      </c>
      <c r="D16" s="123">
        <v>10460</v>
      </c>
      <c r="E16" s="124">
        <v>484</v>
      </c>
      <c r="F16" s="126">
        <v>15935</v>
      </c>
      <c r="G16" s="123">
        <v>3559</v>
      </c>
      <c r="H16" s="126">
        <v>12376</v>
      </c>
      <c r="I16" s="125">
        <v>514</v>
      </c>
      <c r="J16" s="123">
        <v>17255</v>
      </c>
      <c r="K16" s="126">
        <v>3805</v>
      </c>
      <c r="L16" s="123">
        <v>13450</v>
      </c>
      <c r="M16" s="126">
        <v>551</v>
      </c>
      <c r="N16" s="125">
        <v>18284</v>
      </c>
      <c r="O16" s="123">
        <v>3763</v>
      </c>
      <c r="P16" s="126">
        <v>14521</v>
      </c>
      <c r="Q16" s="125">
        <v>575</v>
      </c>
      <c r="R16" s="124">
        <v>19284</v>
      </c>
      <c r="S16" s="126">
        <v>4057</v>
      </c>
      <c r="T16" s="123">
        <v>15227</v>
      </c>
      <c r="U16" s="124">
        <v>582</v>
      </c>
      <c r="V16" s="126">
        <v>19740</v>
      </c>
      <c r="W16" s="123">
        <v>4015</v>
      </c>
      <c r="X16" s="126">
        <v>15725</v>
      </c>
      <c r="Y16" s="125">
        <v>613</v>
      </c>
      <c r="Z16" s="455">
        <v>20856</v>
      </c>
      <c r="AA16" s="449">
        <v>4219</v>
      </c>
      <c r="AB16" s="455">
        <v>16637</v>
      </c>
      <c r="AC16" s="450">
        <v>747</v>
      </c>
      <c r="AD16" s="1037">
        <v>21838</v>
      </c>
      <c r="AE16" s="375">
        <v>4558</v>
      </c>
      <c r="AF16" s="100">
        <v>17280</v>
      </c>
      <c r="AG16" s="1037">
        <v>806</v>
      </c>
      <c r="AH16" s="1037">
        <v>23018</v>
      </c>
      <c r="AI16" s="375">
        <v>5140</v>
      </c>
      <c r="AJ16" s="100">
        <v>17878</v>
      </c>
      <c r="AK16" s="375">
        <v>799</v>
      </c>
    </row>
    <row r="17" spans="1:37">
      <c r="A17" s="126" t="s">
        <v>80</v>
      </c>
      <c r="B17" s="123">
        <v>1093</v>
      </c>
      <c r="C17" s="126">
        <v>386</v>
      </c>
      <c r="D17" s="123">
        <v>707</v>
      </c>
      <c r="E17" s="124">
        <v>7</v>
      </c>
      <c r="F17" s="126">
        <v>1454</v>
      </c>
      <c r="G17" s="123">
        <v>492</v>
      </c>
      <c r="H17" s="126">
        <v>962</v>
      </c>
      <c r="I17" s="125">
        <v>25</v>
      </c>
      <c r="J17" s="123">
        <v>2161</v>
      </c>
      <c r="K17" s="126">
        <v>951</v>
      </c>
      <c r="L17" s="123">
        <v>1210</v>
      </c>
      <c r="M17" s="126">
        <v>28</v>
      </c>
      <c r="N17" s="125">
        <v>2004</v>
      </c>
      <c r="O17" s="123">
        <v>757</v>
      </c>
      <c r="P17" s="126">
        <v>1247</v>
      </c>
      <c r="Q17" s="125">
        <v>29</v>
      </c>
      <c r="R17" s="124">
        <v>2126</v>
      </c>
      <c r="S17" s="126">
        <v>738</v>
      </c>
      <c r="T17" s="123">
        <v>1388</v>
      </c>
      <c r="U17" s="124">
        <v>43</v>
      </c>
      <c r="V17" s="126">
        <v>2276</v>
      </c>
      <c r="W17" s="123">
        <v>737</v>
      </c>
      <c r="X17" s="126">
        <v>1539</v>
      </c>
      <c r="Y17" s="125">
        <v>49</v>
      </c>
      <c r="Z17" s="455">
        <v>3072</v>
      </c>
      <c r="AA17" s="449">
        <v>1388</v>
      </c>
      <c r="AB17" s="455">
        <v>1684</v>
      </c>
      <c r="AC17" s="450">
        <v>38</v>
      </c>
      <c r="AD17" s="1037">
        <v>2658</v>
      </c>
      <c r="AE17" s="375">
        <v>799</v>
      </c>
      <c r="AF17" s="100">
        <v>1859</v>
      </c>
      <c r="AG17" s="1037">
        <v>49</v>
      </c>
      <c r="AH17" s="1037">
        <v>2924</v>
      </c>
      <c r="AI17" s="375">
        <v>1002</v>
      </c>
      <c r="AJ17" s="100">
        <v>1922</v>
      </c>
      <c r="AK17" s="375">
        <v>50</v>
      </c>
    </row>
    <row r="18" spans="1:37">
      <c r="A18" s="126" t="s">
        <v>132</v>
      </c>
      <c r="B18" s="123">
        <v>4860</v>
      </c>
      <c r="C18" s="126">
        <v>1192</v>
      </c>
      <c r="D18" s="123">
        <v>3668</v>
      </c>
      <c r="E18" s="124">
        <v>179</v>
      </c>
      <c r="F18" s="126">
        <v>4485</v>
      </c>
      <c r="G18" s="123">
        <v>960</v>
      </c>
      <c r="H18" s="126">
        <v>3525</v>
      </c>
      <c r="I18" s="125">
        <v>132</v>
      </c>
      <c r="J18" s="123">
        <v>4708</v>
      </c>
      <c r="K18" s="126">
        <v>966</v>
      </c>
      <c r="L18" s="123">
        <v>3742</v>
      </c>
      <c r="M18" s="126">
        <v>166</v>
      </c>
      <c r="N18" s="125">
        <v>4951</v>
      </c>
      <c r="O18" s="123">
        <v>1011</v>
      </c>
      <c r="P18" s="126">
        <v>3940</v>
      </c>
      <c r="Q18" s="125">
        <v>159</v>
      </c>
      <c r="R18" s="124">
        <v>5113</v>
      </c>
      <c r="S18" s="126">
        <v>971</v>
      </c>
      <c r="T18" s="123">
        <v>4142</v>
      </c>
      <c r="U18" s="124">
        <v>171</v>
      </c>
      <c r="V18" s="126">
        <v>4952</v>
      </c>
      <c r="W18" s="123">
        <v>840</v>
      </c>
      <c r="X18" s="126">
        <v>4112</v>
      </c>
      <c r="Y18" s="125">
        <v>162</v>
      </c>
      <c r="Z18" s="455">
        <v>5106</v>
      </c>
      <c r="AA18" s="449">
        <v>927</v>
      </c>
      <c r="AB18" s="455">
        <v>4179</v>
      </c>
      <c r="AC18" s="450">
        <v>203</v>
      </c>
      <c r="AD18" s="1037">
        <v>5128</v>
      </c>
      <c r="AE18" s="375">
        <v>914</v>
      </c>
      <c r="AF18" s="100">
        <v>4214</v>
      </c>
      <c r="AG18" s="1037">
        <v>169</v>
      </c>
      <c r="AH18" s="1037">
        <v>5278</v>
      </c>
      <c r="AI18" s="375">
        <v>1072</v>
      </c>
      <c r="AJ18" s="100">
        <v>4206</v>
      </c>
      <c r="AK18" s="375">
        <v>167</v>
      </c>
    </row>
    <row r="19" spans="1:37">
      <c r="A19" s="126" t="s">
        <v>81</v>
      </c>
      <c r="B19" s="123">
        <v>5045</v>
      </c>
      <c r="C19" s="126">
        <v>1243</v>
      </c>
      <c r="D19" s="123">
        <v>3802</v>
      </c>
      <c r="E19" s="124">
        <v>129</v>
      </c>
      <c r="F19" s="126">
        <v>5862</v>
      </c>
      <c r="G19" s="123">
        <v>1266</v>
      </c>
      <c r="H19" s="126">
        <v>4596</v>
      </c>
      <c r="I19" s="125">
        <v>190</v>
      </c>
      <c r="J19" s="123">
        <v>6119</v>
      </c>
      <c r="K19" s="126">
        <v>1207</v>
      </c>
      <c r="L19" s="123">
        <v>4912</v>
      </c>
      <c r="M19" s="126">
        <v>158</v>
      </c>
      <c r="N19" s="125">
        <v>6361</v>
      </c>
      <c r="O19" s="123">
        <v>1326</v>
      </c>
      <c r="P19" s="126">
        <v>5035</v>
      </c>
      <c r="Q19" s="125">
        <v>227</v>
      </c>
      <c r="R19" s="124">
        <v>7015</v>
      </c>
      <c r="S19" s="126">
        <v>1544</v>
      </c>
      <c r="T19" s="123">
        <v>5471</v>
      </c>
      <c r="U19" s="124">
        <v>200</v>
      </c>
      <c r="V19" s="126">
        <v>7372</v>
      </c>
      <c r="W19" s="123">
        <v>1502</v>
      </c>
      <c r="X19" s="126">
        <v>5870</v>
      </c>
      <c r="Y19" s="125">
        <v>267</v>
      </c>
      <c r="Z19" s="455">
        <v>7849</v>
      </c>
      <c r="AA19" s="449">
        <v>1783</v>
      </c>
      <c r="AB19" s="455">
        <v>6066</v>
      </c>
      <c r="AC19" s="450">
        <v>251</v>
      </c>
      <c r="AD19" s="1037">
        <v>8814</v>
      </c>
      <c r="AE19" s="375">
        <v>2009</v>
      </c>
      <c r="AF19" s="100">
        <v>6805</v>
      </c>
      <c r="AG19" s="1037">
        <v>270</v>
      </c>
      <c r="AH19" s="1037">
        <v>9361</v>
      </c>
      <c r="AI19" s="375">
        <v>2367</v>
      </c>
      <c r="AJ19" s="100">
        <v>6994</v>
      </c>
      <c r="AK19" s="375">
        <v>245</v>
      </c>
    </row>
    <row r="20" spans="1:37">
      <c r="A20" s="126" t="s">
        <v>82</v>
      </c>
      <c r="B20" s="123">
        <v>18038</v>
      </c>
      <c r="C20" s="126">
        <v>3793</v>
      </c>
      <c r="D20" s="123">
        <v>14245</v>
      </c>
      <c r="E20" s="124">
        <v>590</v>
      </c>
      <c r="F20" s="126">
        <v>16632</v>
      </c>
      <c r="G20" s="123">
        <v>2874</v>
      </c>
      <c r="H20" s="126">
        <v>13758</v>
      </c>
      <c r="I20" s="125">
        <v>664</v>
      </c>
      <c r="J20" s="123">
        <v>16825</v>
      </c>
      <c r="K20" s="126">
        <v>2727</v>
      </c>
      <c r="L20" s="123">
        <v>14098</v>
      </c>
      <c r="M20" s="126">
        <v>594</v>
      </c>
      <c r="N20" s="125">
        <v>17033</v>
      </c>
      <c r="O20" s="123">
        <v>2899</v>
      </c>
      <c r="P20" s="126">
        <v>14134</v>
      </c>
      <c r="Q20" s="125">
        <v>676</v>
      </c>
      <c r="R20" s="124">
        <v>16826</v>
      </c>
      <c r="S20" s="126">
        <v>2900</v>
      </c>
      <c r="T20" s="123">
        <v>13926</v>
      </c>
      <c r="U20" s="124">
        <v>646</v>
      </c>
      <c r="V20" s="126">
        <v>16181</v>
      </c>
      <c r="W20" s="123">
        <v>2715</v>
      </c>
      <c r="X20" s="126">
        <v>13466</v>
      </c>
      <c r="Y20" s="125">
        <v>557</v>
      </c>
      <c r="Z20" s="455">
        <v>16491</v>
      </c>
      <c r="AA20" s="449">
        <v>2894</v>
      </c>
      <c r="AB20" s="455">
        <v>13597</v>
      </c>
      <c r="AC20" s="450">
        <v>642</v>
      </c>
      <c r="AD20" s="1037">
        <v>16680</v>
      </c>
      <c r="AE20" s="375">
        <v>2955</v>
      </c>
      <c r="AF20" s="100">
        <v>13725</v>
      </c>
      <c r="AG20" s="1037">
        <v>548</v>
      </c>
      <c r="AH20" s="1037">
        <v>16714</v>
      </c>
      <c r="AI20" s="375">
        <v>3372</v>
      </c>
      <c r="AJ20" s="100">
        <v>13342</v>
      </c>
      <c r="AK20" s="375">
        <v>492</v>
      </c>
    </row>
    <row r="21" spans="1:37">
      <c r="A21" s="126" t="s">
        <v>83</v>
      </c>
      <c r="B21" s="123">
        <v>238</v>
      </c>
      <c r="C21" s="126">
        <v>28</v>
      </c>
      <c r="D21" s="123">
        <v>210</v>
      </c>
      <c r="E21" s="124">
        <v>20</v>
      </c>
      <c r="F21" s="126">
        <v>352</v>
      </c>
      <c r="G21" s="123">
        <v>67</v>
      </c>
      <c r="H21" s="126">
        <v>285</v>
      </c>
      <c r="I21" s="125">
        <v>10</v>
      </c>
      <c r="J21" s="123">
        <v>366</v>
      </c>
      <c r="K21" s="126">
        <v>60</v>
      </c>
      <c r="L21" s="123">
        <v>306</v>
      </c>
      <c r="M21" s="126">
        <v>15</v>
      </c>
      <c r="N21" s="125">
        <v>393</v>
      </c>
      <c r="O21" s="123">
        <v>97</v>
      </c>
      <c r="P21" s="126">
        <v>296</v>
      </c>
      <c r="Q21" s="125">
        <v>13</v>
      </c>
      <c r="R21" s="124">
        <v>456</v>
      </c>
      <c r="S21" s="126">
        <v>113</v>
      </c>
      <c r="T21" s="123">
        <v>343</v>
      </c>
      <c r="U21" s="124">
        <v>18</v>
      </c>
      <c r="V21" s="126">
        <v>437</v>
      </c>
      <c r="W21" s="123">
        <v>73</v>
      </c>
      <c r="X21" s="126">
        <v>364</v>
      </c>
      <c r="Y21" s="125">
        <v>5</v>
      </c>
      <c r="Z21" s="455">
        <v>499</v>
      </c>
      <c r="AA21" s="449">
        <v>97</v>
      </c>
      <c r="AB21" s="455">
        <v>402</v>
      </c>
      <c r="AC21" s="450">
        <v>22</v>
      </c>
      <c r="AD21" s="1037">
        <v>502</v>
      </c>
      <c r="AE21" s="375">
        <v>101</v>
      </c>
      <c r="AF21" s="100">
        <v>401</v>
      </c>
      <c r="AG21" s="1037">
        <v>14</v>
      </c>
      <c r="AH21" s="1037">
        <v>541</v>
      </c>
      <c r="AI21" s="375">
        <v>115</v>
      </c>
      <c r="AJ21" s="100">
        <v>426</v>
      </c>
      <c r="AK21" s="375">
        <v>23</v>
      </c>
    </row>
    <row r="22" spans="1:37">
      <c r="A22" s="126" t="s">
        <v>84</v>
      </c>
      <c r="B22" s="123">
        <v>16237</v>
      </c>
      <c r="C22" s="126">
        <v>3563</v>
      </c>
      <c r="D22" s="123">
        <v>12674</v>
      </c>
      <c r="E22" s="124">
        <v>595</v>
      </c>
      <c r="F22" s="126">
        <v>20878</v>
      </c>
      <c r="G22" s="123">
        <v>4629</v>
      </c>
      <c r="H22" s="126">
        <v>16249</v>
      </c>
      <c r="I22" s="125">
        <v>977</v>
      </c>
      <c r="J22" s="123">
        <v>21673</v>
      </c>
      <c r="K22" s="126">
        <v>4414</v>
      </c>
      <c r="L22" s="123">
        <v>17259</v>
      </c>
      <c r="M22" s="126">
        <v>881</v>
      </c>
      <c r="N22" s="125">
        <v>22784</v>
      </c>
      <c r="O22" s="123">
        <v>4418</v>
      </c>
      <c r="P22" s="126">
        <v>18366</v>
      </c>
      <c r="Q22" s="125">
        <v>1021</v>
      </c>
      <c r="R22" s="124">
        <v>24164</v>
      </c>
      <c r="S22" s="126">
        <v>5014</v>
      </c>
      <c r="T22" s="123">
        <v>19150</v>
      </c>
      <c r="U22" s="124">
        <v>997</v>
      </c>
      <c r="V22" s="126">
        <v>24888</v>
      </c>
      <c r="W22" s="123">
        <v>5207</v>
      </c>
      <c r="X22" s="126">
        <v>19681</v>
      </c>
      <c r="Y22" s="125">
        <v>898</v>
      </c>
      <c r="Z22" s="455">
        <v>26234</v>
      </c>
      <c r="AA22" s="449">
        <v>5474</v>
      </c>
      <c r="AB22" s="455">
        <v>20760</v>
      </c>
      <c r="AC22" s="450">
        <v>1021</v>
      </c>
      <c r="AD22" s="1037">
        <v>27588</v>
      </c>
      <c r="AE22" s="375">
        <v>5645</v>
      </c>
      <c r="AF22" s="100">
        <v>21943</v>
      </c>
      <c r="AG22" s="1037">
        <v>1051</v>
      </c>
      <c r="AH22" s="1037">
        <v>28387</v>
      </c>
      <c r="AI22" s="375">
        <v>6266</v>
      </c>
      <c r="AJ22" s="100">
        <v>22121</v>
      </c>
      <c r="AK22" s="375">
        <v>1092</v>
      </c>
    </row>
    <row r="23" spans="1:37">
      <c r="A23" s="126" t="s">
        <v>85</v>
      </c>
      <c r="B23" s="123">
        <v>35742</v>
      </c>
      <c r="C23" s="126">
        <v>8723</v>
      </c>
      <c r="D23" s="123">
        <v>27019</v>
      </c>
      <c r="E23" s="124">
        <v>994</v>
      </c>
      <c r="F23" s="126">
        <v>32627</v>
      </c>
      <c r="G23" s="123">
        <v>6844</v>
      </c>
      <c r="H23" s="126">
        <v>25783</v>
      </c>
      <c r="I23" s="125">
        <v>1040</v>
      </c>
      <c r="J23" s="123">
        <v>32913</v>
      </c>
      <c r="K23" s="126">
        <v>6125</v>
      </c>
      <c r="L23" s="123">
        <v>26788</v>
      </c>
      <c r="M23" s="126">
        <v>1010</v>
      </c>
      <c r="N23" s="125">
        <v>33177</v>
      </c>
      <c r="O23" s="123">
        <v>6429</v>
      </c>
      <c r="P23" s="126">
        <v>26748</v>
      </c>
      <c r="Q23" s="125">
        <v>1114</v>
      </c>
      <c r="R23" s="124">
        <v>32483</v>
      </c>
      <c r="S23" s="126">
        <v>6573</v>
      </c>
      <c r="T23" s="123">
        <v>25910</v>
      </c>
      <c r="U23" s="124">
        <v>990</v>
      </c>
      <c r="V23" s="126">
        <v>29630</v>
      </c>
      <c r="W23" s="123">
        <v>4887</v>
      </c>
      <c r="X23" s="126">
        <v>24743</v>
      </c>
      <c r="Y23" s="125">
        <v>852</v>
      </c>
      <c r="Z23" s="455">
        <v>29931</v>
      </c>
      <c r="AA23" s="449">
        <v>5719</v>
      </c>
      <c r="AB23" s="455">
        <v>24212</v>
      </c>
      <c r="AC23" s="450">
        <v>835</v>
      </c>
      <c r="AD23" s="1037">
        <v>30702</v>
      </c>
      <c r="AE23" s="375">
        <v>5789</v>
      </c>
      <c r="AF23" s="100">
        <v>24913</v>
      </c>
      <c r="AG23" s="1037">
        <v>899</v>
      </c>
      <c r="AH23" s="1037">
        <v>30313</v>
      </c>
      <c r="AI23" s="375">
        <v>6020</v>
      </c>
      <c r="AJ23" s="100">
        <v>24293</v>
      </c>
      <c r="AK23" s="375">
        <v>768</v>
      </c>
    </row>
    <row r="24" spans="1:37">
      <c r="A24" s="126" t="s">
        <v>86</v>
      </c>
      <c r="B24" s="123">
        <v>151</v>
      </c>
      <c r="C24" s="126">
        <v>10</v>
      </c>
      <c r="D24" s="123">
        <v>141</v>
      </c>
      <c r="E24" s="124">
        <v>15</v>
      </c>
      <c r="F24" s="126">
        <v>205</v>
      </c>
      <c r="G24" s="123">
        <v>51</v>
      </c>
      <c r="H24" s="126">
        <v>154</v>
      </c>
      <c r="I24" s="125">
        <v>23</v>
      </c>
      <c r="J24" s="123">
        <v>285</v>
      </c>
      <c r="K24" s="126">
        <v>79</v>
      </c>
      <c r="L24" s="123">
        <v>206</v>
      </c>
      <c r="M24" s="126">
        <v>15</v>
      </c>
      <c r="N24" s="125">
        <v>309</v>
      </c>
      <c r="O24" s="123">
        <v>76</v>
      </c>
      <c r="P24" s="126">
        <v>233</v>
      </c>
      <c r="Q24" s="125">
        <v>15</v>
      </c>
      <c r="R24" s="124">
        <v>333</v>
      </c>
      <c r="S24" s="126">
        <v>97</v>
      </c>
      <c r="T24" s="123">
        <v>236</v>
      </c>
      <c r="U24" s="124">
        <v>20</v>
      </c>
      <c r="V24" s="126">
        <v>378</v>
      </c>
      <c r="W24" s="123">
        <v>88</v>
      </c>
      <c r="X24" s="126">
        <v>290</v>
      </c>
      <c r="Y24" s="125">
        <v>17</v>
      </c>
      <c r="Z24" s="455">
        <v>412</v>
      </c>
      <c r="AA24" s="449">
        <v>76</v>
      </c>
      <c r="AB24" s="455">
        <v>336</v>
      </c>
      <c r="AC24" s="450">
        <v>33</v>
      </c>
      <c r="AD24" s="1037">
        <v>521</v>
      </c>
      <c r="AE24" s="375">
        <v>141</v>
      </c>
      <c r="AF24" s="100">
        <v>380</v>
      </c>
      <c r="AG24" s="1037">
        <v>21</v>
      </c>
      <c r="AH24" s="1037">
        <v>541</v>
      </c>
      <c r="AI24" s="375">
        <v>145</v>
      </c>
      <c r="AJ24" s="100">
        <v>396</v>
      </c>
      <c r="AK24" s="375">
        <v>31</v>
      </c>
    </row>
    <row r="25" spans="1:37">
      <c r="A25" s="126" t="s">
        <v>87</v>
      </c>
      <c r="B25" s="123">
        <v>9100</v>
      </c>
      <c r="C25" s="126">
        <v>2203</v>
      </c>
      <c r="D25" s="123">
        <v>6897</v>
      </c>
      <c r="E25" s="124">
        <v>340</v>
      </c>
      <c r="F25" s="126">
        <v>13072</v>
      </c>
      <c r="G25" s="123">
        <v>3010</v>
      </c>
      <c r="H25" s="126">
        <v>10062</v>
      </c>
      <c r="I25" s="125">
        <v>439</v>
      </c>
      <c r="J25" s="123">
        <v>13541</v>
      </c>
      <c r="K25" s="126">
        <v>2769</v>
      </c>
      <c r="L25" s="123">
        <v>10772</v>
      </c>
      <c r="M25" s="126">
        <v>405</v>
      </c>
      <c r="N25" s="125">
        <v>14073</v>
      </c>
      <c r="O25" s="123">
        <v>3056</v>
      </c>
      <c r="P25" s="126">
        <v>11017</v>
      </c>
      <c r="Q25" s="125">
        <v>402</v>
      </c>
      <c r="R25" s="124">
        <v>14339</v>
      </c>
      <c r="S25" s="126">
        <v>2917</v>
      </c>
      <c r="T25" s="123">
        <v>11422</v>
      </c>
      <c r="U25" s="124">
        <v>423</v>
      </c>
      <c r="V25" s="126">
        <v>14432</v>
      </c>
      <c r="W25" s="123">
        <v>2870</v>
      </c>
      <c r="X25" s="126">
        <v>11562</v>
      </c>
      <c r="Y25" s="125">
        <v>448</v>
      </c>
      <c r="Z25" s="455">
        <v>14719</v>
      </c>
      <c r="AA25" s="449">
        <v>2929</v>
      </c>
      <c r="AB25" s="455">
        <v>11790</v>
      </c>
      <c r="AC25" s="450">
        <v>456</v>
      </c>
      <c r="AD25" s="1037">
        <v>15190</v>
      </c>
      <c r="AE25" s="375">
        <v>3119</v>
      </c>
      <c r="AF25" s="100">
        <v>12071</v>
      </c>
      <c r="AG25" s="1037">
        <v>471</v>
      </c>
      <c r="AH25" s="1037">
        <v>15300</v>
      </c>
      <c r="AI25" s="375">
        <v>3472</v>
      </c>
      <c r="AJ25" s="100">
        <v>11828</v>
      </c>
      <c r="AK25" s="375">
        <v>509</v>
      </c>
    </row>
    <row r="26" spans="1:37">
      <c r="A26" s="126" t="s">
        <v>88</v>
      </c>
      <c r="B26" s="123">
        <v>190</v>
      </c>
      <c r="C26" s="126">
        <v>28</v>
      </c>
      <c r="D26" s="123">
        <v>162</v>
      </c>
      <c r="E26" s="124">
        <v>2</v>
      </c>
      <c r="F26" s="126">
        <v>202</v>
      </c>
      <c r="G26" s="123">
        <v>33</v>
      </c>
      <c r="H26" s="126">
        <v>169</v>
      </c>
      <c r="I26" s="125">
        <v>8</v>
      </c>
      <c r="J26" s="123">
        <v>203</v>
      </c>
      <c r="K26" s="126">
        <v>33</v>
      </c>
      <c r="L26" s="123">
        <v>170</v>
      </c>
      <c r="M26" s="126">
        <v>8</v>
      </c>
      <c r="N26" s="125">
        <v>212</v>
      </c>
      <c r="O26" s="123">
        <v>40</v>
      </c>
      <c r="P26" s="126">
        <v>172</v>
      </c>
      <c r="Q26" s="125">
        <v>8</v>
      </c>
      <c r="R26" s="124">
        <v>198</v>
      </c>
      <c r="S26" s="126">
        <v>30</v>
      </c>
      <c r="T26" s="123">
        <v>168</v>
      </c>
      <c r="U26" s="124">
        <v>3</v>
      </c>
      <c r="V26" s="126">
        <v>193</v>
      </c>
      <c r="W26" s="123">
        <v>28</v>
      </c>
      <c r="X26" s="126">
        <v>165</v>
      </c>
      <c r="Y26" s="125">
        <v>0</v>
      </c>
      <c r="Z26" s="455">
        <v>214</v>
      </c>
      <c r="AA26" s="449">
        <v>48</v>
      </c>
      <c r="AB26" s="455">
        <v>166</v>
      </c>
      <c r="AC26" s="450">
        <v>8</v>
      </c>
      <c r="AD26" s="1037">
        <v>218</v>
      </c>
      <c r="AE26" s="375">
        <v>39</v>
      </c>
      <c r="AF26" s="100">
        <v>179</v>
      </c>
      <c r="AG26" s="1037">
        <v>8</v>
      </c>
      <c r="AH26" s="1037">
        <v>235</v>
      </c>
      <c r="AI26" s="375">
        <v>47</v>
      </c>
      <c r="AJ26" s="100">
        <v>188</v>
      </c>
      <c r="AK26" s="375">
        <v>13</v>
      </c>
    </row>
    <row r="27" spans="1:37">
      <c r="A27" s="126" t="s">
        <v>89</v>
      </c>
      <c r="B27" s="123">
        <v>373</v>
      </c>
      <c r="C27" s="126">
        <v>80</v>
      </c>
      <c r="D27" s="123">
        <v>293</v>
      </c>
      <c r="E27" s="124">
        <v>5</v>
      </c>
      <c r="F27" s="126">
        <v>615</v>
      </c>
      <c r="G27" s="123">
        <v>159</v>
      </c>
      <c r="H27" s="126">
        <v>456</v>
      </c>
      <c r="I27" s="125">
        <v>11</v>
      </c>
      <c r="J27" s="123">
        <v>627</v>
      </c>
      <c r="K27" s="126">
        <v>139</v>
      </c>
      <c r="L27" s="123">
        <v>488</v>
      </c>
      <c r="M27" s="126">
        <v>14</v>
      </c>
      <c r="N27" s="125">
        <v>632</v>
      </c>
      <c r="O27" s="123">
        <v>139</v>
      </c>
      <c r="P27" s="126">
        <v>493</v>
      </c>
      <c r="Q27" s="125">
        <v>13</v>
      </c>
      <c r="R27" s="124">
        <v>733</v>
      </c>
      <c r="S27" s="126">
        <v>173</v>
      </c>
      <c r="T27" s="123">
        <v>560</v>
      </c>
      <c r="U27" s="124">
        <v>6</v>
      </c>
      <c r="V27" s="126">
        <v>847</v>
      </c>
      <c r="W27" s="123">
        <v>250</v>
      </c>
      <c r="X27" s="126">
        <v>597</v>
      </c>
      <c r="Y27" s="125">
        <v>14</v>
      </c>
      <c r="Z27" s="455">
        <v>851</v>
      </c>
      <c r="AA27" s="449">
        <v>170</v>
      </c>
      <c r="AB27" s="455">
        <v>681</v>
      </c>
      <c r="AC27" s="450">
        <v>10</v>
      </c>
      <c r="AD27" s="1037">
        <v>924</v>
      </c>
      <c r="AE27" s="375">
        <v>209</v>
      </c>
      <c r="AF27" s="100">
        <v>715</v>
      </c>
      <c r="AG27" s="1037">
        <v>35</v>
      </c>
      <c r="AH27" s="1037">
        <v>924</v>
      </c>
      <c r="AI27" s="375">
        <v>165</v>
      </c>
      <c r="AJ27" s="100">
        <v>759</v>
      </c>
      <c r="AK27" s="375">
        <v>23</v>
      </c>
    </row>
    <row r="28" spans="1:37" s="336" customFormat="1">
      <c r="A28" s="126" t="s">
        <v>90</v>
      </c>
      <c r="B28" s="123">
        <v>1219</v>
      </c>
      <c r="C28" s="126">
        <v>539</v>
      </c>
      <c r="D28" s="123">
        <v>680</v>
      </c>
      <c r="E28" s="124">
        <v>19</v>
      </c>
      <c r="F28" s="126">
        <v>3124</v>
      </c>
      <c r="G28" s="123">
        <v>1094</v>
      </c>
      <c r="H28" s="126">
        <v>2030</v>
      </c>
      <c r="I28" s="125">
        <v>44</v>
      </c>
      <c r="J28" s="123">
        <v>3281</v>
      </c>
      <c r="K28" s="126">
        <v>982</v>
      </c>
      <c r="L28" s="123">
        <v>2299</v>
      </c>
      <c r="M28" s="126">
        <v>85</v>
      </c>
      <c r="N28" s="125">
        <v>3473</v>
      </c>
      <c r="O28" s="123">
        <v>1052</v>
      </c>
      <c r="P28" s="126">
        <v>2421</v>
      </c>
      <c r="Q28" s="125">
        <v>86</v>
      </c>
      <c r="R28" s="124">
        <v>3370</v>
      </c>
      <c r="S28" s="126">
        <v>971</v>
      </c>
      <c r="T28" s="123">
        <v>2399</v>
      </c>
      <c r="U28" s="124">
        <v>77</v>
      </c>
      <c r="V28" s="126">
        <v>3547</v>
      </c>
      <c r="W28" s="123">
        <v>1041</v>
      </c>
      <c r="X28" s="126">
        <v>2506</v>
      </c>
      <c r="Y28" s="125">
        <v>79</v>
      </c>
      <c r="Z28" s="455">
        <v>3473</v>
      </c>
      <c r="AA28" s="449">
        <v>799</v>
      </c>
      <c r="AB28" s="455">
        <v>2674</v>
      </c>
      <c r="AC28" s="450">
        <v>60</v>
      </c>
      <c r="AD28" s="1037">
        <v>4324</v>
      </c>
      <c r="AE28" s="375">
        <v>1258</v>
      </c>
      <c r="AF28" s="100">
        <v>3066</v>
      </c>
      <c r="AG28" s="1037">
        <v>107</v>
      </c>
      <c r="AH28" s="1037">
        <v>4561</v>
      </c>
      <c r="AI28" s="375">
        <v>1443</v>
      </c>
      <c r="AJ28" s="100">
        <v>3118</v>
      </c>
      <c r="AK28" s="375">
        <v>96</v>
      </c>
    </row>
    <row r="29" spans="1:37">
      <c r="A29" s="126" t="s">
        <v>91</v>
      </c>
      <c r="B29" s="123">
        <v>50</v>
      </c>
      <c r="C29" s="126">
        <v>10</v>
      </c>
      <c r="D29" s="123">
        <v>40</v>
      </c>
      <c r="E29" s="124">
        <v>8</v>
      </c>
      <c r="F29" s="126">
        <v>51</v>
      </c>
      <c r="G29" s="123">
        <v>18</v>
      </c>
      <c r="H29" s="126">
        <v>33</v>
      </c>
      <c r="I29" s="125">
        <v>12</v>
      </c>
      <c r="J29" s="123">
        <v>52</v>
      </c>
      <c r="K29" s="126">
        <v>20</v>
      </c>
      <c r="L29" s="123">
        <v>32</v>
      </c>
      <c r="M29" s="126">
        <v>13</v>
      </c>
      <c r="N29" s="125">
        <v>49</v>
      </c>
      <c r="O29" s="123">
        <v>17</v>
      </c>
      <c r="P29" s="126">
        <v>32</v>
      </c>
      <c r="Q29" s="125">
        <v>9</v>
      </c>
      <c r="R29" s="124">
        <v>51</v>
      </c>
      <c r="S29" s="126">
        <v>15</v>
      </c>
      <c r="T29" s="123">
        <v>36</v>
      </c>
      <c r="U29" s="124">
        <v>9</v>
      </c>
      <c r="V29" s="126">
        <v>48</v>
      </c>
      <c r="W29" s="123">
        <v>14</v>
      </c>
      <c r="X29" s="126">
        <v>34</v>
      </c>
      <c r="Y29" s="125">
        <v>16</v>
      </c>
      <c r="Z29" s="455">
        <v>40</v>
      </c>
      <c r="AA29" s="449">
        <v>13</v>
      </c>
      <c r="AB29" s="455">
        <v>27</v>
      </c>
      <c r="AC29" s="450">
        <v>11</v>
      </c>
      <c r="AD29" s="1037">
        <v>37</v>
      </c>
      <c r="AE29" s="375">
        <v>14</v>
      </c>
      <c r="AF29" s="100">
        <v>23</v>
      </c>
      <c r="AG29" s="1037">
        <v>6</v>
      </c>
      <c r="AH29" s="1037">
        <v>59</v>
      </c>
      <c r="AI29" s="375">
        <v>32</v>
      </c>
      <c r="AJ29" s="100">
        <v>27</v>
      </c>
      <c r="AK29" s="375">
        <v>7</v>
      </c>
    </row>
    <row r="30" spans="1:37">
      <c r="A30" s="615" t="s">
        <v>92</v>
      </c>
      <c r="B30" s="123">
        <v>631</v>
      </c>
      <c r="C30" s="126">
        <v>222</v>
      </c>
      <c r="D30" s="123">
        <v>409</v>
      </c>
      <c r="E30" s="124">
        <v>12</v>
      </c>
      <c r="F30" s="126">
        <v>802</v>
      </c>
      <c r="G30" s="123">
        <v>181</v>
      </c>
      <c r="H30" s="126">
        <v>621</v>
      </c>
      <c r="I30" s="125">
        <v>25</v>
      </c>
      <c r="J30" s="123">
        <v>774</v>
      </c>
      <c r="K30" s="126">
        <v>143</v>
      </c>
      <c r="L30" s="123">
        <v>631</v>
      </c>
      <c r="M30" s="126">
        <v>24</v>
      </c>
      <c r="N30" s="125">
        <v>802</v>
      </c>
      <c r="O30" s="123">
        <v>184</v>
      </c>
      <c r="P30" s="126">
        <v>618</v>
      </c>
      <c r="Q30" s="125">
        <v>47</v>
      </c>
      <c r="R30" s="124">
        <v>827</v>
      </c>
      <c r="S30" s="126">
        <v>269</v>
      </c>
      <c r="T30" s="123">
        <v>558</v>
      </c>
      <c r="U30" s="124">
        <v>33</v>
      </c>
      <c r="V30" s="126">
        <v>1088</v>
      </c>
      <c r="W30" s="123">
        <v>422</v>
      </c>
      <c r="X30" s="126">
        <v>666</v>
      </c>
      <c r="Y30" s="125">
        <v>30</v>
      </c>
      <c r="Z30" s="455">
        <v>1345</v>
      </c>
      <c r="AA30" s="449">
        <v>579</v>
      </c>
      <c r="AB30" s="455">
        <v>766</v>
      </c>
      <c r="AC30" s="450">
        <v>26</v>
      </c>
      <c r="AD30" s="1037">
        <v>1683</v>
      </c>
      <c r="AE30" s="375">
        <v>672</v>
      </c>
      <c r="AF30" s="100">
        <v>1011</v>
      </c>
      <c r="AG30" s="1037">
        <v>39</v>
      </c>
      <c r="AH30" s="1037">
        <v>1721</v>
      </c>
      <c r="AI30" s="375">
        <v>599</v>
      </c>
      <c r="AJ30" s="100">
        <v>1122</v>
      </c>
      <c r="AK30" s="375">
        <v>26</v>
      </c>
    </row>
    <row r="31" spans="1:37">
      <c r="A31" s="126" t="s">
        <v>40</v>
      </c>
      <c r="B31" s="123">
        <v>9486</v>
      </c>
      <c r="C31" s="126">
        <v>2368</v>
      </c>
      <c r="D31" s="123">
        <v>7118</v>
      </c>
      <c r="E31" s="124">
        <v>405</v>
      </c>
      <c r="F31" s="126">
        <v>13087</v>
      </c>
      <c r="G31" s="123">
        <v>2877</v>
      </c>
      <c r="H31" s="126">
        <v>10210</v>
      </c>
      <c r="I31" s="125">
        <v>443</v>
      </c>
      <c r="J31" s="123">
        <v>13893</v>
      </c>
      <c r="K31" s="126">
        <v>2743</v>
      </c>
      <c r="L31" s="123">
        <v>11150</v>
      </c>
      <c r="M31" s="126">
        <v>520</v>
      </c>
      <c r="N31" s="125">
        <v>14047</v>
      </c>
      <c r="O31" s="123">
        <v>2553</v>
      </c>
      <c r="P31" s="126">
        <v>11494</v>
      </c>
      <c r="Q31" s="125">
        <v>644</v>
      </c>
      <c r="R31" s="124">
        <v>14392</v>
      </c>
      <c r="S31" s="126">
        <v>2865</v>
      </c>
      <c r="T31" s="123">
        <v>11527</v>
      </c>
      <c r="U31" s="124">
        <v>559</v>
      </c>
      <c r="V31" s="126">
        <v>14572</v>
      </c>
      <c r="W31" s="123">
        <v>2822</v>
      </c>
      <c r="X31" s="126">
        <v>11750</v>
      </c>
      <c r="Y31" s="125">
        <v>582</v>
      </c>
      <c r="Z31" s="455">
        <v>15165</v>
      </c>
      <c r="AA31" s="449">
        <v>2911</v>
      </c>
      <c r="AB31" s="455">
        <v>12254</v>
      </c>
      <c r="AC31" s="450">
        <v>642</v>
      </c>
      <c r="AD31" s="1037">
        <v>15989</v>
      </c>
      <c r="AE31" s="375">
        <v>3303</v>
      </c>
      <c r="AF31" s="100">
        <v>12686</v>
      </c>
      <c r="AG31" s="1037">
        <v>625</v>
      </c>
      <c r="AH31" s="1037">
        <v>16617</v>
      </c>
      <c r="AI31" s="375">
        <v>3458</v>
      </c>
      <c r="AJ31" s="100">
        <v>13159</v>
      </c>
      <c r="AK31" s="375">
        <v>649</v>
      </c>
    </row>
    <row r="32" spans="1:37">
      <c r="A32" s="127" t="s">
        <v>93</v>
      </c>
      <c r="B32" s="128">
        <v>1166</v>
      </c>
      <c r="C32" s="127">
        <v>219</v>
      </c>
      <c r="D32" s="128">
        <v>947</v>
      </c>
      <c r="E32" s="129">
        <v>10</v>
      </c>
      <c r="F32" s="127">
        <v>832</v>
      </c>
      <c r="G32" s="128">
        <v>104</v>
      </c>
      <c r="H32" s="127">
        <v>728</v>
      </c>
      <c r="I32" s="130">
        <v>83</v>
      </c>
      <c r="J32" s="128">
        <v>837</v>
      </c>
      <c r="K32" s="127">
        <v>152</v>
      </c>
      <c r="L32" s="128">
        <v>685</v>
      </c>
      <c r="M32" s="127">
        <v>49</v>
      </c>
      <c r="N32" s="130">
        <v>820</v>
      </c>
      <c r="O32" s="128">
        <v>171</v>
      </c>
      <c r="P32" s="127">
        <v>649</v>
      </c>
      <c r="Q32" s="130">
        <v>46</v>
      </c>
      <c r="R32" s="129">
        <v>774</v>
      </c>
      <c r="S32" s="127">
        <v>100</v>
      </c>
      <c r="T32" s="128">
        <v>674</v>
      </c>
      <c r="U32" s="129">
        <v>80</v>
      </c>
      <c r="V32" s="127">
        <v>671</v>
      </c>
      <c r="W32" s="128">
        <v>94</v>
      </c>
      <c r="X32" s="127">
        <v>577</v>
      </c>
      <c r="Y32" s="130">
        <v>52</v>
      </c>
      <c r="Z32" s="456">
        <v>710</v>
      </c>
      <c r="AA32" s="452">
        <v>168</v>
      </c>
      <c r="AB32" s="456">
        <v>542</v>
      </c>
      <c r="AC32" s="453">
        <v>58</v>
      </c>
      <c r="AD32" s="1023">
        <v>718</v>
      </c>
      <c r="AE32" s="380">
        <v>151</v>
      </c>
      <c r="AF32" s="1280">
        <v>567</v>
      </c>
      <c r="AG32" s="1023">
        <v>39</v>
      </c>
      <c r="AH32" s="1023">
        <v>701</v>
      </c>
      <c r="AI32" s="380">
        <v>173</v>
      </c>
      <c r="AJ32" s="1280">
        <v>528</v>
      </c>
      <c r="AK32" s="380">
        <v>37</v>
      </c>
    </row>
    <row r="33" spans="1:37" s="14" customFormat="1" ht="6" customHeight="1">
      <c r="A33" s="123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337"/>
      <c r="AD33" s="100"/>
      <c r="AE33" s="100"/>
    </row>
    <row r="34" spans="1:37">
      <c r="A34" s="118" t="s">
        <v>94</v>
      </c>
      <c r="B34" s="118">
        <v>25429</v>
      </c>
      <c r="C34" s="118">
        <v>5873</v>
      </c>
      <c r="D34" s="118">
        <v>19556</v>
      </c>
      <c r="E34" s="118">
        <v>948</v>
      </c>
      <c r="F34" s="118">
        <v>29570</v>
      </c>
      <c r="G34" s="118">
        <v>5398</v>
      </c>
      <c r="H34" s="118">
        <v>24172</v>
      </c>
      <c r="I34" s="118">
        <v>1143</v>
      </c>
      <c r="J34" s="118">
        <v>30086</v>
      </c>
      <c r="K34" s="118">
        <v>5081</v>
      </c>
      <c r="L34" s="118">
        <v>25005</v>
      </c>
      <c r="M34" s="118">
        <v>1284</v>
      </c>
      <c r="N34" s="118">
        <v>30620</v>
      </c>
      <c r="O34" s="118">
        <v>4785</v>
      </c>
      <c r="P34" s="118">
        <v>25835</v>
      </c>
      <c r="Q34" s="118">
        <v>1351</v>
      </c>
      <c r="R34" s="320">
        <v>30981</v>
      </c>
      <c r="S34" s="320">
        <v>4826</v>
      </c>
      <c r="T34" s="320">
        <v>26155</v>
      </c>
      <c r="U34" s="320">
        <v>1361</v>
      </c>
      <c r="V34" s="320">
        <v>30300</v>
      </c>
      <c r="W34" s="320">
        <v>4763</v>
      </c>
      <c r="X34" s="320">
        <v>25537</v>
      </c>
      <c r="Y34" s="320">
        <v>1591</v>
      </c>
      <c r="Z34" s="320">
        <f t="shared" ref="Z34:AG34" si="2">SUM(Z35:Z38)</f>
        <v>29947</v>
      </c>
      <c r="AA34" s="320">
        <f t="shared" si="2"/>
        <v>4500</v>
      </c>
      <c r="AB34" s="320">
        <f t="shared" si="2"/>
        <v>25447</v>
      </c>
      <c r="AC34" s="320">
        <f t="shared" si="2"/>
        <v>1660</v>
      </c>
      <c r="AD34" s="333">
        <f t="shared" si="2"/>
        <v>28513</v>
      </c>
      <c r="AE34" s="333">
        <f t="shared" si="2"/>
        <v>4349</v>
      </c>
      <c r="AF34" s="333">
        <f t="shared" si="2"/>
        <v>24164</v>
      </c>
      <c r="AG34" s="333">
        <f t="shared" si="2"/>
        <v>1530</v>
      </c>
      <c r="AH34" s="1335">
        <f>SUM(AH35:AH38)</f>
        <v>27658</v>
      </c>
      <c r="AI34" s="333">
        <f>SUM(AI35:AI38)</f>
        <v>4381</v>
      </c>
      <c r="AJ34" s="1336">
        <f>SUM(AJ35:AJ38)</f>
        <v>23277</v>
      </c>
      <c r="AK34" s="333">
        <f>SUM(AK35:AK38)</f>
        <v>1627</v>
      </c>
    </row>
    <row r="35" spans="1:37">
      <c r="A35" s="126" t="s">
        <v>95</v>
      </c>
      <c r="B35" s="123">
        <v>21365</v>
      </c>
      <c r="C35" s="341">
        <v>4724</v>
      </c>
      <c r="D35" s="123">
        <v>16641</v>
      </c>
      <c r="E35" s="345">
        <v>846</v>
      </c>
      <c r="F35" s="341">
        <v>25772</v>
      </c>
      <c r="G35" s="123">
        <v>4588</v>
      </c>
      <c r="H35" s="341">
        <v>21184</v>
      </c>
      <c r="I35" s="125">
        <v>1035</v>
      </c>
      <c r="J35" s="123">
        <v>26327</v>
      </c>
      <c r="K35" s="341">
        <v>4270</v>
      </c>
      <c r="L35" s="123">
        <v>22057</v>
      </c>
      <c r="M35" s="341">
        <v>1159</v>
      </c>
      <c r="N35" s="343">
        <v>26650</v>
      </c>
      <c r="O35" s="123">
        <v>3944</v>
      </c>
      <c r="P35" s="341">
        <v>22706</v>
      </c>
      <c r="Q35" s="125">
        <v>1236</v>
      </c>
      <c r="R35" s="124">
        <v>27037</v>
      </c>
      <c r="S35" s="341">
        <v>4037</v>
      </c>
      <c r="T35" s="123">
        <v>23000</v>
      </c>
      <c r="U35" s="345">
        <v>1223</v>
      </c>
      <c r="V35" s="341">
        <v>26574</v>
      </c>
      <c r="W35" s="123">
        <v>4020</v>
      </c>
      <c r="X35" s="341">
        <v>22554</v>
      </c>
      <c r="Y35" s="125">
        <v>1477</v>
      </c>
      <c r="Z35" s="445">
        <v>26137</v>
      </c>
      <c r="AA35" s="454">
        <v>3727</v>
      </c>
      <c r="AB35" s="446">
        <v>22410</v>
      </c>
      <c r="AC35" s="454">
        <v>1492</v>
      </c>
      <c r="AD35" s="1021">
        <v>24761</v>
      </c>
      <c r="AE35" s="1022">
        <v>3637</v>
      </c>
      <c r="AF35" s="1022">
        <v>21124</v>
      </c>
      <c r="AG35" s="1281">
        <v>1397</v>
      </c>
      <c r="AH35" s="1037">
        <v>24055</v>
      </c>
      <c r="AI35" s="375">
        <v>3706</v>
      </c>
      <c r="AJ35" s="100">
        <v>20349</v>
      </c>
      <c r="AK35" s="375">
        <v>1496</v>
      </c>
    </row>
    <row r="36" spans="1:37">
      <c r="A36" s="126" t="s">
        <v>96</v>
      </c>
      <c r="B36" s="123">
        <v>1289</v>
      </c>
      <c r="C36" s="126">
        <v>390</v>
      </c>
      <c r="D36" s="123">
        <v>899</v>
      </c>
      <c r="E36" s="124">
        <v>43</v>
      </c>
      <c r="F36" s="126">
        <v>1053</v>
      </c>
      <c r="G36" s="123">
        <v>205</v>
      </c>
      <c r="H36" s="126">
        <v>848</v>
      </c>
      <c r="I36" s="125">
        <v>34</v>
      </c>
      <c r="J36" s="123">
        <v>980</v>
      </c>
      <c r="K36" s="126">
        <v>136</v>
      </c>
      <c r="L36" s="123">
        <v>844</v>
      </c>
      <c r="M36" s="126">
        <v>35</v>
      </c>
      <c r="N36" s="125">
        <v>1082</v>
      </c>
      <c r="O36" s="123">
        <v>207</v>
      </c>
      <c r="P36" s="126">
        <v>875</v>
      </c>
      <c r="Q36" s="125">
        <v>40</v>
      </c>
      <c r="R36" s="124">
        <v>1073</v>
      </c>
      <c r="S36" s="126">
        <v>240</v>
      </c>
      <c r="T36" s="123">
        <v>833</v>
      </c>
      <c r="U36" s="124">
        <v>30</v>
      </c>
      <c r="V36" s="126">
        <v>971</v>
      </c>
      <c r="W36" s="123">
        <v>192</v>
      </c>
      <c r="X36" s="126">
        <v>779</v>
      </c>
      <c r="Y36" s="125">
        <v>33</v>
      </c>
      <c r="Z36" s="448">
        <v>954</v>
      </c>
      <c r="AA36" s="455">
        <v>166</v>
      </c>
      <c r="AB36" s="449">
        <v>788</v>
      </c>
      <c r="AC36" s="455">
        <v>35</v>
      </c>
      <c r="AD36" s="1037">
        <v>903</v>
      </c>
      <c r="AE36" s="375">
        <v>152</v>
      </c>
      <c r="AF36" s="375">
        <v>751</v>
      </c>
      <c r="AG36" s="1282">
        <v>26</v>
      </c>
      <c r="AH36" s="1037">
        <v>848</v>
      </c>
      <c r="AI36" s="375">
        <v>148</v>
      </c>
      <c r="AJ36" s="100">
        <v>700</v>
      </c>
      <c r="AK36" s="375">
        <v>40</v>
      </c>
    </row>
    <row r="37" spans="1:37">
      <c r="A37" s="126" t="s">
        <v>97</v>
      </c>
      <c r="B37" s="123">
        <v>1632</v>
      </c>
      <c r="C37" s="126">
        <v>408</v>
      </c>
      <c r="D37" s="123">
        <v>1224</v>
      </c>
      <c r="E37" s="124">
        <v>27</v>
      </c>
      <c r="F37" s="126">
        <v>1646</v>
      </c>
      <c r="G37" s="123">
        <v>364</v>
      </c>
      <c r="H37" s="126">
        <v>1282</v>
      </c>
      <c r="I37" s="125">
        <v>39</v>
      </c>
      <c r="J37" s="123">
        <v>1781</v>
      </c>
      <c r="K37" s="126">
        <v>398</v>
      </c>
      <c r="L37" s="123">
        <v>1383</v>
      </c>
      <c r="M37" s="126">
        <v>71</v>
      </c>
      <c r="N37" s="125">
        <v>1842</v>
      </c>
      <c r="O37" s="123">
        <v>377</v>
      </c>
      <c r="P37" s="126">
        <v>1465</v>
      </c>
      <c r="Q37" s="125">
        <v>53</v>
      </c>
      <c r="R37" s="124">
        <v>1839</v>
      </c>
      <c r="S37" s="126">
        <v>351</v>
      </c>
      <c r="T37" s="123">
        <v>1488</v>
      </c>
      <c r="U37" s="124">
        <v>75</v>
      </c>
      <c r="V37" s="126">
        <v>1789</v>
      </c>
      <c r="W37" s="123">
        <v>313</v>
      </c>
      <c r="X37" s="126">
        <v>1476</v>
      </c>
      <c r="Y37" s="125">
        <v>62</v>
      </c>
      <c r="Z37" s="448">
        <v>1860</v>
      </c>
      <c r="AA37" s="455">
        <v>368</v>
      </c>
      <c r="AB37" s="449">
        <v>1492</v>
      </c>
      <c r="AC37" s="455">
        <v>92</v>
      </c>
      <c r="AD37" s="1037">
        <v>1875</v>
      </c>
      <c r="AE37" s="375">
        <v>332</v>
      </c>
      <c r="AF37" s="375">
        <v>1543</v>
      </c>
      <c r="AG37" s="1282">
        <v>64</v>
      </c>
      <c r="AH37" s="1037">
        <v>1844</v>
      </c>
      <c r="AI37" s="375">
        <v>320</v>
      </c>
      <c r="AJ37" s="100">
        <v>1524</v>
      </c>
      <c r="AK37" s="375">
        <v>60</v>
      </c>
    </row>
    <row r="38" spans="1:37">
      <c r="A38" s="127" t="s">
        <v>98</v>
      </c>
      <c r="B38" s="128">
        <v>1143</v>
      </c>
      <c r="C38" s="127">
        <v>351</v>
      </c>
      <c r="D38" s="128">
        <v>792</v>
      </c>
      <c r="E38" s="129">
        <v>32</v>
      </c>
      <c r="F38" s="127">
        <v>1099</v>
      </c>
      <c r="G38" s="128">
        <v>241</v>
      </c>
      <c r="H38" s="127">
        <v>858</v>
      </c>
      <c r="I38" s="130">
        <v>35</v>
      </c>
      <c r="J38" s="128">
        <v>998</v>
      </c>
      <c r="K38" s="127">
        <v>277</v>
      </c>
      <c r="L38" s="128">
        <v>721</v>
      </c>
      <c r="M38" s="127">
        <v>19</v>
      </c>
      <c r="N38" s="130">
        <v>1046</v>
      </c>
      <c r="O38" s="128">
        <v>257</v>
      </c>
      <c r="P38" s="127">
        <v>789</v>
      </c>
      <c r="Q38" s="130">
        <v>22</v>
      </c>
      <c r="R38" s="129">
        <v>1032</v>
      </c>
      <c r="S38" s="127">
        <v>198</v>
      </c>
      <c r="T38" s="128">
        <v>834</v>
      </c>
      <c r="U38" s="129">
        <v>33</v>
      </c>
      <c r="V38" s="127">
        <v>966</v>
      </c>
      <c r="W38" s="128">
        <v>238</v>
      </c>
      <c r="X38" s="127">
        <v>728</v>
      </c>
      <c r="Y38" s="130">
        <v>19</v>
      </c>
      <c r="Z38" s="451">
        <v>996</v>
      </c>
      <c r="AA38" s="456">
        <v>239</v>
      </c>
      <c r="AB38" s="452">
        <v>757</v>
      </c>
      <c r="AC38" s="456">
        <v>41</v>
      </c>
      <c r="AD38" s="1023">
        <v>974</v>
      </c>
      <c r="AE38" s="380">
        <v>228</v>
      </c>
      <c r="AF38" s="380">
        <v>746</v>
      </c>
      <c r="AG38" s="1283">
        <v>43</v>
      </c>
      <c r="AH38" s="1023">
        <v>911</v>
      </c>
      <c r="AI38" s="380">
        <v>207</v>
      </c>
      <c r="AJ38" s="1280">
        <v>704</v>
      </c>
      <c r="AK38" s="380">
        <v>31</v>
      </c>
    </row>
    <row r="40" spans="1:37" ht="48" customHeight="1">
      <c r="A40" s="1482" t="s">
        <v>131</v>
      </c>
      <c r="B40" s="1482"/>
      <c r="C40" s="1482"/>
      <c r="D40" s="1482"/>
      <c r="E40" s="1482"/>
      <c r="F40" s="1482"/>
      <c r="G40" s="1482"/>
      <c r="H40" s="1482"/>
      <c r="I40" s="1482"/>
      <c r="J40" s="1482"/>
      <c r="K40" s="1482"/>
      <c r="L40" s="1482"/>
      <c r="M40" s="1482"/>
      <c r="N40" s="131"/>
    </row>
    <row r="41" spans="1:37">
      <c r="A41" s="131"/>
      <c r="B41" s="131"/>
      <c r="C41" s="131"/>
      <c r="D41" s="131"/>
      <c r="E41" s="131"/>
      <c r="F41" s="131"/>
      <c r="G41" s="131"/>
      <c r="H41" s="131"/>
      <c r="I41" s="1482"/>
      <c r="J41" s="1482"/>
      <c r="K41" s="1482"/>
      <c r="L41" s="1482"/>
      <c r="M41" s="1482"/>
      <c r="N41" s="1482"/>
    </row>
    <row r="42" spans="1:37">
      <c r="A42" s="10" t="s">
        <v>11</v>
      </c>
      <c r="B42" s="131"/>
      <c r="C42" s="131"/>
      <c r="D42" s="131"/>
      <c r="E42" s="131"/>
      <c r="F42" s="131"/>
      <c r="G42" s="131"/>
      <c r="H42" s="131"/>
      <c r="I42" s="1482"/>
      <c r="J42" s="1482"/>
      <c r="K42" s="1482"/>
      <c r="L42" s="1482"/>
      <c r="M42" s="1482"/>
      <c r="N42" s="1482"/>
    </row>
    <row r="45" spans="1:37" ht="15">
      <c r="A45" s="9" t="s">
        <v>463</v>
      </c>
    </row>
    <row r="47" spans="1:37" ht="18">
      <c r="K47" s="132"/>
    </row>
    <row r="48" spans="1:37">
      <c r="O48" s="402"/>
      <c r="P48" s="402"/>
      <c r="Q48" s="402"/>
      <c r="R48" s="402"/>
    </row>
    <row r="49" spans="15:18" ht="36">
      <c r="O49" s="402"/>
      <c r="P49" s="532" t="s">
        <v>73</v>
      </c>
      <c r="Q49" s="763">
        <v>1665</v>
      </c>
      <c r="R49" s="14"/>
    </row>
    <row r="50" spans="15:18" ht="12.75">
      <c r="O50" s="402"/>
      <c r="P50" s="533" t="s">
        <v>74</v>
      </c>
      <c r="Q50" s="763">
        <v>2304</v>
      </c>
      <c r="R50" s="14"/>
    </row>
    <row r="51" spans="15:18" ht="12.75">
      <c r="O51" s="402"/>
      <c r="P51" s="533" t="s">
        <v>75</v>
      </c>
      <c r="Q51" s="763">
        <v>3819</v>
      </c>
      <c r="R51" s="14"/>
    </row>
    <row r="52" spans="15:18" ht="12.75">
      <c r="O52" s="402"/>
      <c r="P52" s="533" t="s">
        <v>76</v>
      </c>
      <c r="Q52" s="763">
        <v>1618</v>
      </c>
      <c r="R52" s="14"/>
    </row>
    <row r="53" spans="15:18" ht="12.75">
      <c r="O53" s="402"/>
      <c r="P53" s="533" t="s">
        <v>77</v>
      </c>
      <c r="Q53" s="763">
        <v>2593</v>
      </c>
      <c r="R53" s="14"/>
    </row>
    <row r="54" spans="15:18" ht="12.75">
      <c r="O54" s="402"/>
      <c r="P54" s="533" t="s">
        <v>78</v>
      </c>
      <c r="Q54" s="763">
        <v>63</v>
      </c>
      <c r="R54" s="14"/>
    </row>
    <row r="55" spans="15:18" ht="12.75">
      <c r="O55" s="402"/>
      <c r="P55" s="533" t="s">
        <v>79</v>
      </c>
      <c r="Q55" s="763">
        <v>23035</v>
      </c>
      <c r="R55" s="14"/>
    </row>
    <row r="56" spans="15:18" ht="12.75">
      <c r="O56" s="402"/>
      <c r="P56" s="533" t="s">
        <v>80</v>
      </c>
      <c r="Q56" s="763">
        <v>2924</v>
      </c>
      <c r="R56" s="14"/>
    </row>
    <row r="57" spans="15:18" ht="12.75">
      <c r="O57" s="402"/>
      <c r="P57" s="533" t="s">
        <v>132</v>
      </c>
      <c r="Q57" s="763">
        <v>5278</v>
      </c>
      <c r="R57" s="14"/>
    </row>
    <row r="58" spans="15:18" ht="12.75">
      <c r="O58" s="402"/>
      <c r="P58" s="533" t="s">
        <v>81</v>
      </c>
      <c r="Q58" s="763">
        <v>9361</v>
      </c>
      <c r="R58" s="14"/>
    </row>
    <row r="59" spans="15:18" ht="12.75">
      <c r="O59" s="402"/>
      <c r="P59" s="533" t="s">
        <v>82</v>
      </c>
      <c r="Q59" s="763">
        <v>16714</v>
      </c>
      <c r="R59" s="14"/>
    </row>
    <row r="60" spans="15:18" ht="12.75">
      <c r="O60" s="402"/>
      <c r="P60" s="533" t="s">
        <v>83</v>
      </c>
      <c r="Q60" s="763">
        <v>541</v>
      </c>
      <c r="R60" s="14"/>
    </row>
    <row r="61" spans="15:18" ht="12.75">
      <c r="O61" s="402"/>
      <c r="P61" s="533" t="s">
        <v>84</v>
      </c>
      <c r="Q61" s="763">
        <v>28387</v>
      </c>
      <c r="R61" s="14"/>
    </row>
    <row r="62" spans="15:18" ht="12.75">
      <c r="O62" s="402"/>
      <c r="P62" s="533" t="s">
        <v>85</v>
      </c>
      <c r="Q62" s="763">
        <v>30313</v>
      </c>
      <c r="R62" s="14"/>
    </row>
    <row r="63" spans="15:18" ht="12.75">
      <c r="O63" s="402"/>
      <c r="P63" s="533" t="s">
        <v>86</v>
      </c>
      <c r="Q63" s="763">
        <v>541</v>
      </c>
      <c r="R63" s="14"/>
    </row>
    <row r="64" spans="15:18" ht="12.75">
      <c r="O64" s="402"/>
      <c r="P64" s="533" t="s">
        <v>87</v>
      </c>
      <c r="Q64" s="763">
        <v>15300</v>
      </c>
      <c r="R64" s="14"/>
    </row>
    <row r="65" spans="1:18" ht="12.75">
      <c r="O65" s="402"/>
      <c r="P65" s="533" t="s">
        <v>88</v>
      </c>
      <c r="Q65" s="763">
        <v>235</v>
      </c>
      <c r="R65" s="14"/>
    </row>
    <row r="66" spans="1:18" ht="12.75">
      <c r="O66" s="402"/>
      <c r="P66" s="533" t="s">
        <v>89</v>
      </c>
      <c r="Q66" s="763">
        <v>924</v>
      </c>
      <c r="R66" s="14"/>
    </row>
    <row r="67" spans="1:18" ht="12.75" customHeight="1">
      <c r="O67" s="402"/>
      <c r="P67" s="533" t="s">
        <v>90</v>
      </c>
      <c r="Q67" s="763">
        <v>4568</v>
      </c>
      <c r="R67" s="14"/>
    </row>
    <row r="68" spans="1:18" ht="12.75" customHeight="1">
      <c r="B68" s="131"/>
      <c r="C68" s="131"/>
      <c r="D68" s="131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402"/>
      <c r="P68" s="533" t="s">
        <v>91</v>
      </c>
      <c r="Q68" s="763">
        <v>59</v>
      </c>
      <c r="R68" s="14"/>
    </row>
    <row r="69" spans="1:18" ht="12.75" customHeight="1">
      <c r="B69" s="131"/>
      <c r="C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402"/>
      <c r="P69" s="533" t="s">
        <v>92</v>
      </c>
      <c r="Q69" s="763">
        <v>1749</v>
      </c>
      <c r="R69" s="14"/>
    </row>
    <row r="70" spans="1:18" ht="12.75" customHeight="1"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402"/>
      <c r="P70" s="533" t="s">
        <v>40</v>
      </c>
      <c r="Q70" s="763">
        <v>16617</v>
      </c>
      <c r="R70" s="14"/>
    </row>
    <row r="71" spans="1:18" ht="12.75" customHeight="1">
      <c r="B71" s="131"/>
      <c r="C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402"/>
      <c r="P71" s="533" t="s">
        <v>93</v>
      </c>
      <c r="Q71" s="763">
        <v>701</v>
      </c>
      <c r="R71" s="14"/>
    </row>
    <row r="72" spans="1:18" ht="12.75" customHeight="1">
      <c r="B72" s="131"/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402"/>
      <c r="P72" s="533" t="s">
        <v>95</v>
      </c>
      <c r="Q72" s="763">
        <v>24055</v>
      </c>
      <c r="R72" s="14"/>
    </row>
    <row r="73" spans="1:18" ht="12.75" customHeight="1">
      <c r="B73" s="131"/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402"/>
      <c r="P73" s="533" t="s">
        <v>96</v>
      </c>
      <c r="Q73" s="763">
        <v>848</v>
      </c>
      <c r="R73" s="14"/>
    </row>
    <row r="74" spans="1:18" ht="12.75">
      <c r="O74" s="402"/>
      <c r="P74" s="533" t="s">
        <v>97</v>
      </c>
      <c r="Q74" s="763">
        <v>1844</v>
      </c>
      <c r="R74" s="14"/>
    </row>
    <row r="75" spans="1:18" ht="12.75">
      <c r="O75" s="402"/>
      <c r="P75" s="533" t="s">
        <v>98</v>
      </c>
      <c r="Q75" s="763">
        <v>911</v>
      </c>
      <c r="R75" s="14"/>
    </row>
    <row r="76" spans="1:18" ht="48.75" customHeight="1">
      <c r="J76" s="131"/>
      <c r="K76" s="131"/>
      <c r="L76" s="131"/>
      <c r="M76" s="131"/>
      <c r="N76" s="131"/>
      <c r="O76" s="402"/>
      <c r="P76" s="14"/>
      <c r="Q76" s="14"/>
      <c r="R76" s="14"/>
    </row>
    <row r="77" spans="1:18">
      <c r="J77" s="131"/>
      <c r="K77" s="131"/>
      <c r="L77" s="131"/>
      <c r="M77" s="131"/>
      <c r="N77" s="131"/>
    </row>
    <row r="78" spans="1:18" ht="58.5" customHeight="1">
      <c r="A78" s="1482" t="s">
        <v>133</v>
      </c>
      <c r="B78" s="1482"/>
      <c r="C78" s="1482"/>
      <c r="D78" s="1482"/>
      <c r="E78" s="1482"/>
      <c r="F78" s="1482"/>
      <c r="G78" s="1482"/>
      <c r="H78" s="1482"/>
      <c r="I78" s="1482"/>
      <c r="J78" s="131"/>
      <c r="K78" s="131"/>
      <c r="L78" s="131"/>
      <c r="M78" s="131"/>
      <c r="N78" s="131"/>
    </row>
    <row r="79" spans="1:18">
      <c r="A79" s="10" t="s">
        <v>11</v>
      </c>
      <c r="B79" s="131"/>
      <c r="C79" s="131"/>
      <c r="D79" s="131"/>
      <c r="E79" s="131"/>
      <c r="F79" s="131"/>
      <c r="G79" s="131"/>
      <c r="H79" s="131"/>
      <c r="I79" s="131"/>
    </row>
  </sheetData>
  <mergeCells count="15">
    <mergeCell ref="AH4:AK4"/>
    <mergeCell ref="A40:M40"/>
    <mergeCell ref="I41:N41"/>
    <mergeCell ref="I42:N42"/>
    <mergeCell ref="A78:I78"/>
    <mergeCell ref="V4:Y4"/>
    <mergeCell ref="R4:U4"/>
    <mergeCell ref="AD4:AG4"/>
    <mergeCell ref="Z4:AC4"/>
    <mergeCell ref="A2:P2"/>
    <mergeCell ref="A4:A5"/>
    <mergeCell ref="B4:E4"/>
    <mergeCell ref="F4:I4"/>
    <mergeCell ref="J4:M4"/>
    <mergeCell ref="N4:Q4"/>
  </mergeCells>
  <pageMargins left="0" right="0" top="0.35433070866141736" bottom="0.31496062992125984" header="0.31496062992125984" footer="0.31496062992125984"/>
  <pageSetup paperSize="9" scale="48" orientation="landscape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L79"/>
  <sheetViews>
    <sheetView view="pageLayout" topLeftCell="A7" zoomScale="40" zoomScaleNormal="100" zoomScalePageLayoutView="40" workbookViewId="0">
      <selection activeCell="Q37" sqref="Q37"/>
    </sheetView>
  </sheetViews>
  <sheetFormatPr baseColWidth="10" defaultColWidth="11.42578125" defaultRowHeight="12"/>
  <cols>
    <col min="1" max="1" width="2.28515625" style="15" customWidth="1"/>
    <col min="2" max="2" width="27.7109375" style="15" customWidth="1"/>
    <col min="3" max="3" width="8.140625" style="15" customWidth="1"/>
    <col min="4" max="4" width="7.140625" style="15" customWidth="1"/>
    <col min="5" max="5" width="8.5703125" style="15" customWidth="1"/>
    <col min="6" max="6" width="6.7109375" style="15" customWidth="1"/>
    <col min="7" max="7" width="8.42578125" style="15" customWidth="1"/>
    <col min="8" max="8" width="7.42578125" style="15" customWidth="1"/>
    <col min="9" max="9" width="8.28515625" style="15" customWidth="1"/>
    <col min="10" max="10" width="7" style="15" customWidth="1"/>
    <col min="11" max="11" width="8.7109375" style="15" customWidth="1"/>
    <col min="12" max="12" width="8.140625" style="15" customWidth="1"/>
    <col min="13" max="13" width="9" style="15" customWidth="1"/>
    <col min="14" max="14" width="6.5703125" style="15" customWidth="1"/>
    <col min="15" max="15" width="8" style="15" customWidth="1"/>
    <col min="16" max="16" width="7.5703125" style="15" customWidth="1"/>
    <col min="17" max="17" width="9" style="15" customWidth="1"/>
    <col min="18" max="18" width="6.5703125" style="15" customWidth="1"/>
    <col min="19" max="19" width="8.28515625" style="15" customWidth="1"/>
    <col min="20" max="20" width="7.28515625" style="15" customWidth="1"/>
    <col min="21" max="22" width="8.28515625" style="15" customWidth="1"/>
    <col min="23" max="23" width="8" style="15" customWidth="1"/>
    <col min="24" max="24" width="7.7109375" style="15" customWidth="1"/>
    <col min="25" max="25" width="7.5703125" style="15" customWidth="1"/>
    <col min="26" max="26" width="8.28515625" style="15" customWidth="1"/>
    <col min="27" max="38" width="7.7109375" style="15" customWidth="1"/>
    <col min="39" max="16384" width="11.42578125" style="15"/>
  </cols>
  <sheetData>
    <row r="1" spans="1:38" s="3" customFormat="1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7"/>
      <c r="P1" s="997"/>
      <c r="Q1" s="997"/>
      <c r="R1" s="997"/>
      <c r="S1" s="997"/>
      <c r="T1" s="997"/>
      <c r="U1" s="997"/>
      <c r="V1" s="997"/>
      <c r="W1" s="997"/>
      <c r="X1" s="998" t="s">
        <v>436</v>
      </c>
    </row>
    <row r="2" spans="1:38" ht="42" customHeight="1">
      <c r="B2" s="1478" t="s">
        <v>464</v>
      </c>
      <c r="C2" s="1478"/>
      <c r="D2" s="1478"/>
      <c r="E2" s="1478"/>
      <c r="F2" s="1478"/>
      <c r="G2" s="1478"/>
      <c r="H2" s="1478"/>
      <c r="I2" s="1478"/>
      <c r="J2" s="1478"/>
      <c r="K2" s="1478"/>
      <c r="L2" s="1478"/>
      <c r="M2" s="1478"/>
      <c r="N2" s="1478"/>
      <c r="O2" s="1478"/>
      <c r="P2" s="1478"/>
      <c r="Q2" s="1478"/>
    </row>
    <row r="4" spans="1:38">
      <c r="B4" s="1444" t="s">
        <v>66</v>
      </c>
      <c r="C4" s="1479">
        <v>2003</v>
      </c>
      <c r="D4" s="1480"/>
      <c r="E4" s="1480"/>
      <c r="F4" s="1481"/>
      <c r="G4" s="1479">
        <v>2009</v>
      </c>
      <c r="H4" s="1480"/>
      <c r="I4" s="1480"/>
      <c r="J4" s="1481"/>
      <c r="K4" s="1479">
        <v>2010</v>
      </c>
      <c r="L4" s="1480"/>
      <c r="M4" s="1480"/>
      <c r="N4" s="1481"/>
      <c r="O4" s="1479">
        <v>2011</v>
      </c>
      <c r="P4" s="1480"/>
      <c r="Q4" s="1480"/>
      <c r="R4" s="1481"/>
      <c r="S4" s="1479">
        <v>2012</v>
      </c>
      <c r="T4" s="1480"/>
      <c r="U4" s="1480"/>
      <c r="V4" s="1481"/>
      <c r="W4" s="1479">
        <v>2013</v>
      </c>
      <c r="X4" s="1480"/>
      <c r="Y4" s="1480"/>
      <c r="Z4" s="1481"/>
      <c r="AA4" s="1479">
        <v>2014</v>
      </c>
      <c r="AB4" s="1480"/>
      <c r="AC4" s="1480"/>
      <c r="AD4" s="1481"/>
      <c r="AE4" s="1479">
        <v>2015</v>
      </c>
      <c r="AF4" s="1480"/>
      <c r="AG4" s="1480"/>
      <c r="AH4" s="1480"/>
      <c r="AI4" s="1479">
        <v>2016</v>
      </c>
      <c r="AJ4" s="1480"/>
      <c r="AK4" s="1480"/>
      <c r="AL4" s="1481"/>
    </row>
    <row r="5" spans="1:38">
      <c r="B5" s="1445"/>
      <c r="C5" s="409" t="s">
        <v>67</v>
      </c>
      <c r="D5" s="409" t="s">
        <v>68</v>
      </c>
      <c r="E5" s="409" t="s">
        <v>69</v>
      </c>
      <c r="F5" s="409" t="s">
        <v>70</v>
      </c>
      <c r="G5" s="409" t="s">
        <v>67</v>
      </c>
      <c r="H5" s="409" t="s">
        <v>68</v>
      </c>
      <c r="I5" s="409" t="s">
        <v>69</v>
      </c>
      <c r="J5" s="409" t="s">
        <v>70</v>
      </c>
      <c r="K5" s="409" t="s">
        <v>67</v>
      </c>
      <c r="L5" s="409" t="s">
        <v>68</v>
      </c>
      <c r="M5" s="409" t="s">
        <v>69</v>
      </c>
      <c r="N5" s="409" t="s">
        <v>70</v>
      </c>
      <c r="O5" s="409" t="s">
        <v>67</v>
      </c>
      <c r="P5" s="409" t="s">
        <v>68</v>
      </c>
      <c r="Q5" s="409" t="s">
        <v>69</v>
      </c>
      <c r="R5" s="409" t="s">
        <v>70</v>
      </c>
      <c r="S5" s="409" t="s">
        <v>67</v>
      </c>
      <c r="T5" s="409" t="s">
        <v>68</v>
      </c>
      <c r="U5" s="409" t="s">
        <v>69</v>
      </c>
      <c r="V5" s="409" t="s">
        <v>70</v>
      </c>
      <c r="W5" s="409" t="s">
        <v>67</v>
      </c>
      <c r="X5" s="409" t="s">
        <v>68</v>
      </c>
      <c r="Y5" s="409" t="s">
        <v>69</v>
      </c>
      <c r="Z5" s="409" t="s">
        <v>70</v>
      </c>
      <c r="AA5" s="439" t="s">
        <v>67</v>
      </c>
      <c r="AB5" s="439" t="s">
        <v>68</v>
      </c>
      <c r="AC5" s="439" t="s">
        <v>69</v>
      </c>
      <c r="AD5" s="439" t="s">
        <v>70</v>
      </c>
      <c r="AE5" s="682" t="s">
        <v>67</v>
      </c>
      <c r="AF5" s="682" t="s">
        <v>68</v>
      </c>
      <c r="AG5" s="682" t="s">
        <v>69</v>
      </c>
      <c r="AH5" s="1040" t="s">
        <v>70</v>
      </c>
      <c r="AI5" s="1039" t="s">
        <v>67</v>
      </c>
      <c r="AJ5" s="1039" t="s">
        <v>68</v>
      </c>
      <c r="AK5" s="1039" t="s">
        <v>69</v>
      </c>
      <c r="AL5" s="1039" t="s">
        <v>70</v>
      </c>
    </row>
    <row r="6" spans="1:38" ht="3.75" customHeight="1"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AI6" s="104"/>
      <c r="AJ6" s="14"/>
      <c r="AK6" s="14"/>
      <c r="AL6" s="764"/>
    </row>
    <row r="7" spans="1:38">
      <c r="B7" s="117" t="s">
        <v>5</v>
      </c>
      <c r="C7" s="118">
        <f t="shared" ref="C7:Z7" si="0">+SUM(C9,C34)</f>
        <v>15163</v>
      </c>
      <c r="D7" s="118">
        <f t="shared" si="0"/>
        <v>4379</v>
      </c>
      <c r="E7" s="118">
        <f t="shared" si="0"/>
        <v>10784</v>
      </c>
      <c r="F7" s="118">
        <f t="shared" si="0"/>
        <v>1054</v>
      </c>
      <c r="G7" s="118">
        <f t="shared" si="0"/>
        <v>20379</v>
      </c>
      <c r="H7" s="118">
        <f t="shared" si="0"/>
        <v>4619</v>
      </c>
      <c r="I7" s="118">
        <f t="shared" si="0"/>
        <v>15760</v>
      </c>
      <c r="J7" s="118">
        <f t="shared" si="0"/>
        <v>1170</v>
      </c>
      <c r="K7" s="118">
        <f t="shared" si="0"/>
        <v>20026</v>
      </c>
      <c r="L7" s="118">
        <f t="shared" si="0"/>
        <v>3998</v>
      </c>
      <c r="M7" s="118">
        <f t="shared" si="0"/>
        <v>16028</v>
      </c>
      <c r="N7" s="118">
        <f t="shared" si="0"/>
        <v>1283</v>
      </c>
      <c r="O7" s="118">
        <f t="shared" si="0"/>
        <v>19766</v>
      </c>
      <c r="P7" s="118">
        <f t="shared" si="0"/>
        <v>4055</v>
      </c>
      <c r="Q7" s="118">
        <f t="shared" si="0"/>
        <v>15711</v>
      </c>
      <c r="R7" s="118">
        <f t="shared" si="0"/>
        <v>1180</v>
      </c>
      <c r="S7" s="118">
        <f t="shared" si="0"/>
        <v>19357</v>
      </c>
      <c r="T7" s="118">
        <f t="shared" si="0"/>
        <v>3885</v>
      </c>
      <c r="U7" s="118">
        <f t="shared" si="0"/>
        <v>15472</v>
      </c>
      <c r="V7" s="118">
        <f t="shared" si="0"/>
        <v>1345</v>
      </c>
      <c r="W7" s="118">
        <f t="shared" si="0"/>
        <v>18913</v>
      </c>
      <c r="X7" s="118">
        <f t="shared" si="0"/>
        <v>3715</v>
      </c>
      <c r="Y7" s="118">
        <f t="shared" si="0"/>
        <v>15198</v>
      </c>
      <c r="Z7" s="118">
        <f t="shared" si="0"/>
        <v>1291</v>
      </c>
      <c r="AA7" s="118">
        <f t="shared" ref="AA7:AH7" si="1">+AA9+AA34</f>
        <v>18930</v>
      </c>
      <c r="AB7" s="118">
        <f t="shared" si="1"/>
        <v>3790</v>
      </c>
      <c r="AC7" s="118">
        <f t="shared" si="1"/>
        <v>15135</v>
      </c>
      <c r="AD7" s="118">
        <f t="shared" si="1"/>
        <v>1399</v>
      </c>
      <c r="AE7" s="118">
        <f t="shared" si="1"/>
        <v>18636</v>
      </c>
      <c r="AF7" s="118">
        <f t="shared" si="1"/>
        <v>3630</v>
      </c>
      <c r="AG7" s="118">
        <f t="shared" si="1"/>
        <v>15006</v>
      </c>
      <c r="AH7" s="117">
        <f t="shared" si="1"/>
        <v>1472</v>
      </c>
      <c r="AI7" s="118">
        <v>18186</v>
      </c>
      <c r="AJ7" s="118">
        <v>3648</v>
      </c>
      <c r="AK7" s="118">
        <v>14538</v>
      </c>
      <c r="AL7" s="118">
        <v>1285</v>
      </c>
    </row>
    <row r="8" spans="1:38" ht="3.75" customHeight="1"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246"/>
    </row>
    <row r="9" spans="1:38">
      <c r="B9" s="118" t="s">
        <v>72</v>
      </c>
      <c r="C9" s="118">
        <f t="shared" ref="C9:Z9" si="2">+SUM(C10:C32)</f>
        <v>14511</v>
      </c>
      <c r="D9" s="118">
        <f t="shared" si="2"/>
        <v>4204</v>
      </c>
      <c r="E9" s="118">
        <f t="shared" si="2"/>
        <v>10307</v>
      </c>
      <c r="F9" s="118">
        <f t="shared" si="2"/>
        <v>994</v>
      </c>
      <c r="G9" s="118">
        <f t="shared" si="2"/>
        <v>19356</v>
      </c>
      <c r="H9" s="118">
        <f t="shared" si="2"/>
        <v>4449</v>
      </c>
      <c r="I9" s="118">
        <f t="shared" si="2"/>
        <v>14907</v>
      </c>
      <c r="J9" s="118">
        <f t="shared" si="2"/>
        <v>1077</v>
      </c>
      <c r="K9" s="118">
        <f t="shared" si="2"/>
        <v>18970</v>
      </c>
      <c r="L9" s="118">
        <f t="shared" si="2"/>
        <v>3826</v>
      </c>
      <c r="M9" s="118">
        <f t="shared" si="2"/>
        <v>15144</v>
      </c>
      <c r="N9" s="118">
        <f t="shared" si="2"/>
        <v>1159</v>
      </c>
      <c r="O9" s="118">
        <f t="shared" si="2"/>
        <v>18775</v>
      </c>
      <c r="P9" s="118">
        <f t="shared" si="2"/>
        <v>3889</v>
      </c>
      <c r="Q9" s="118">
        <f t="shared" si="2"/>
        <v>14886</v>
      </c>
      <c r="R9" s="118">
        <f t="shared" si="2"/>
        <v>1081</v>
      </c>
      <c r="S9" s="118">
        <f t="shared" si="2"/>
        <v>18260</v>
      </c>
      <c r="T9" s="118">
        <f t="shared" si="2"/>
        <v>3698</v>
      </c>
      <c r="U9" s="118">
        <f t="shared" si="2"/>
        <v>14562</v>
      </c>
      <c r="V9" s="118">
        <f t="shared" si="2"/>
        <v>1249</v>
      </c>
      <c r="W9" s="118">
        <f t="shared" si="2"/>
        <v>17903</v>
      </c>
      <c r="X9" s="118">
        <f t="shared" si="2"/>
        <v>3544</v>
      </c>
      <c r="Y9" s="118">
        <f t="shared" si="2"/>
        <v>14359</v>
      </c>
      <c r="Z9" s="118">
        <f t="shared" si="2"/>
        <v>1193</v>
      </c>
      <c r="AA9" s="118">
        <f>SUM(AA10:AA32)</f>
        <v>17971</v>
      </c>
      <c r="AB9" s="118">
        <f>SUM(AB10:AB32)</f>
        <v>3643</v>
      </c>
      <c r="AC9" s="118">
        <f>SUM(AC10:AC32)</f>
        <v>14328</v>
      </c>
      <c r="AD9" s="118">
        <f>SUM(AD10:AD32)</f>
        <v>1312</v>
      </c>
      <c r="AE9" s="118">
        <f>+AE11+AE12+AE13+AE14+AE16+AE17+AE18+AE19+AE20+AE22+AE23+AE25+AE28+AE30+AE31+AE32</f>
        <v>17714</v>
      </c>
      <c r="AF9" s="118">
        <f>SUM(AF10:AF32)</f>
        <v>3473</v>
      </c>
      <c r="AG9" s="118">
        <f>+AG11+AG12+AG13+AG14+AG16+AG17+AG18+AG19+AG20+AG22+AG23+AG25+AG28+AG30+AG31+AG32</f>
        <v>14241</v>
      </c>
      <c r="AH9" s="117">
        <f>+AH11+AH12+AH13+AH14+AH16+AH17+AH18+AH19+AH20++AH22+AH23+AH25+AH28+AH30+AH31+AH32</f>
        <v>1382</v>
      </c>
      <c r="AI9" s="118">
        <v>17354</v>
      </c>
      <c r="AJ9" s="118">
        <v>3515</v>
      </c>
      <c r="AK9" s="118">
        <v>13839</v>
      </c>
      <c r="AL9" s="118">
        <v>1206</v>
      </c>
    </row>
    <row r="10" spans="1:38">
      <c r="B10" s="122" t="s">
        <v>73</v>
      </c>
      <c r="C10" s="345">
        <v>15</v>
      </c>
      <c r="D10" s="341">
        <v>5</v>
      </c>
      <c r="E10" s="423">
        <v>10</v>
      </c>
      <c r="F10" s="341">
        <v>0</v>
      </c>
      <c r="G10" s="423">
        <v>2</v>
      </c>
      <c r="H10" s="341">
        <v>0</v>
      </c>
      <c r="I10" s="345">
        <v>2</v>
      </c>
      <c r="J10" s="341">
        <v>0</v>
      </c>
      <c r="K10" s="423">
        <v>1</v>
      </c>
      <c r="L10" s="341">
        <v>0</v>
      </c>
      <c r="M10" s="423">
        <v>1</v>
      </c>
      <c r="N10" s="341">
        <v>0</v>
      </c>
      <c r="O10" s="345">
        <v>1</v>
      </c>
      <c r="P10" s="341">
        <v>0</v>
      </c>
      <c r="Q10" s="423">
        <v>1</v>
      </c>
      <c r="R10" s="341">
        <v>0</v>
      </c>
      <c r="S10" s="423">
        <v>0</v>
      </c>
      <c r="T10" s="341">
        <v>0</v>
      </c>
      <c r="U10" s="345">
        <v>0</v>
      </c>
      <c r="V10" s="341">
        <v>0</v>
      </c>
      <c r="W10" s="423">
        <v>0</v>
      </c>
      <c r="X10" s="341">
        <v>0</v>
      </c>
      <c r="Y10" s="423">
        <v>0</v>
      </c>
      <c r="Z10" s="341">
        <v>0</v>
      </c>
      <c r="AA10" s="729" t="s">
        <v>9</v>
      </c>
      <c r="AB10" s="515" t="s">
        <v>9</v>
      </c>
      <c r="AC10" s="516" t="s">
        <v>9</v>
      </c>
      <c r="AD10" s="515" t="s">
        <v>9</v>
      </c>
      <c r="AE10" s="515" t="s">
        <v>9</v>
      </c>
      <c r="AF10" s="515" t="s">
        <v>9</v>
      </c>
      <c r="AG10" s="515" t="s">
        <v>9</v>
      </c>
      <c r="AH10" s="729" t="s">
        <v>9</v>
      </c>
      <c r="AI10" s="515">
        <v>0</v>
      </c>
      <c r="AJ10" s="515">
        <v>0</v>
      </c>
      <c r="AK10" s="515">
        <v>0</v>
      </c>
      <c r="AL10" s="515">
        <v>0</v>
      </c>
    </row>
    <row r="11" spans="1:38">
      <c r="B11" s="126" t="s">
        <v>74</v>
      </c>
      <c r="C11" s="124">
        <v>47</v>
      </c>
      <c r="D11" s="126">
        <v>20</v>
      </c>
      <c r="E11" s="123">
        <v>27</v>
      </c>
      <c r="F11" s="126">
        <v>8</v>
      </c>
      <c r="G11" s="123">
        <v>200</v>
      </c>
      <c r="H11" s="126">
        <v>58</v>
      </c>
      <c r="I11" s="124">
        <v>142</v>
      </c>
      <c r="J11" s="126">
        <v>5</v>
      </c>
      <c r="K11" s="123">
        <v>214</v>
      </c>
      <c r="L11" s="126">
        <v>57</v>
      </c>
      <c r="M11" s="123">
        <v>157</v>
      </c>
      <c r="N11" s="126">
        <v>2</v>
      </c>
      <c r="O11" s="124">
        <v>246</v>
      </c>
      <c r="P11" s="126">
        <v>64</v>
      </c>
      <c r="Q11" s="123">
        <v>182</v>
      </c>
      <c r="R11" s="126">
        <v>4</v>
      </c>
      <c r="S11" s="123">
        <v>267</v>
      </c>
      <c r="T11" s="126">
        <v>57</v>
      </c>
      <c r="U11" s="124">
        <v>210</v>
      </c>
      <c r="V11" s="126">
        <v>6</v>
      </c>
      <c r="W11" s="123">
        <v>279</v>
      </c>
      <c r="X11" s="126">
        <v>45</v>
      </c>
      <c r="Y11" s="123">
        <v>234</v>
      </c>
      <c r="Z11" s="126">
        <v>5</v>
      </c>
      <c r="AA11" s="730">
        <v>272</v>
      </c>
      <c r="AB11" s="470">
        <v>41</v>
      </c>
      <c r="AC11" s="469">
        <v>231</v>
      </c>
      <c r="AD11" s="470">
        <v>10</v>
      </c>
      <c r="AE11" s="470">
        <v>257</v>
      </c>
      <c r="AF11" s="470">
        <v>29</v>
      </c>
      <c r="AG11" s="470">
        <v>228</v>
      </c>
      <c r="AH11" s="730">
        <v>23</v>
      </c>
      <c r="AI11" s="470">
        <v>276</v>
      </c>
      <c r="AJ11" s="470">
        <v>56</v>
      </c>
      <c r="AK11" s="470">
        <v>220</v>
      </c>
      <c r="AL11" s="470">
        <v>11</v>
      </c>
    </row>
    <row r="12" spans="1:38">
      <c r="B12" s="126" t="s">
        <v>75</v>
      </c>
      <c r="C12" s="124">
        <v>570</v>
      </c>
      <c r="D12" s="126">
        <v>183</v>
      </c>
      <c r="E12" s="123">
        <v>387</v>
      </c>
      <c r="F12" s="126">
        <v>28</v>
      </c>
      <c r="G12" s="123">
        <v>858</v>
      </c>
      <c r="H12" s="126">
        <v>187</v>
      </c>
      <c r="I12" s="124">
        <v>671</v>
      </c>
      <c r="J12" s="126">
        <v>85</v>
      </c>
      <c r="K12" s="123">
        <v>819</v>
      </c>
      <c r="L12" s="126">
        <v>147</v>
      </c>
      <c r="M12" s="123">
        <v>672</v>
      </c>
      <c r="N12" s="126">
        <v>145</v>
      </c>
      <c r="O12" s="124">
        <v>783</v>
      </c>
      <c r="P12" s="126">
        <v>161</v>
      </c>
      <c r="Q12" s="123">
        <v>622</v>
      </c>
      <c r="R12" s="126">
        <v>73</v>
      </c>
      <c r="S12" s="123">
        <v>767</v>
      </c>
      <c r="T12" s="126">
        <v>146</v>
      </c>
      <c r="U12" s="124">
        <v>621</v>
      </c>
      <c r="V12" s="126">
        <v>52</v>
      </c>
      <c r="W12" s="123">
        <v>804</v>
      </c>
      <c r="X12" s="126">
        <v>165</v>
      </c>
      <c r="Y12" s="123">
        <v>639</v>
      </c>
      <c r="Z12" s="126">
        <v>56</v>
      </c>
      <c r="AA12" s="730">
        <v>784</v>
      </c>
      <c r="AB12" s="470">
        <v>155</v>
      </c>
      <c r="AC12" s="469">
        <v>629</v>
      </c>
      <c r="AD12" s="470">
        <v>54</v>
      </c>
      <c r="AE12" s="470">
        <v>828</v>
      </c>
      <c r="AF12" s="470">
        <v>169</v>
      </c>
      <c r="AG12" s="470">
        <v>659</v>
      </c>
      <c r="AH12" s="730">
        <v>70</v>
      </c>
      <c r="AI12" s="470">
        <v>764</v>
      </c>
      <c r="AJ12" s="470">
        <v>140</v>
      </c>
      <c r="AK12" s="470">
        <v>624</v>
      </c>
      <c r="AL12" s="470">
        <v>50</v>
      </c>
    </row>
    <row r="13" spans="1:38">
      <c r="B13" s="126" t="s">
        <v>76</v>
      </c>
      <c r="C13" s="124">
        <v>690</v>
      </c>
      <c r="D13" s="126">
        <v>150</v>
      </c>
      <c r="E13" s="123">
        <v>540</v>
      </c>
      <c r="F13" s="126">
        <v>71</v>
      </c>
      <c r="G13" s="123">
        <v>393</v>
      </c>
      <c r="H13" s="126">
        <v>86</v>
      </c>
      <c r="I13" s="124">
        <v>307</v>
      </c>
      <c r="J13" s="126">
        <v>37</v>
      </c>
      <c r="K13" s="123">
        <v>441</v>
      </c>
      <c r="L13" s="126">
        <v>133</v>
      </c>
      <c r="M13" s="123">
        <v>308</v>
      </c>
      <c r="N13" s="126">
        <v>29</v>
      </c>
      <c r="O13" s="124">
        <v>436</v>
      </c>
      <c r="P13" s="126">
        <v>111</v>
      </c>
      <c r="Q13" s="123">
        <v>325</v>
      </c>
      <c r="R13" s="126">
        <v>31</v>
      </c>
      <c r="S13" s="123">
        <v>478</v>
      </c>
      <c r="T13" s="126">
        <v>144</v>
      </c>
      <c r="U13" s="124">
        <v>334</v>
      </c>
      <c r="V13" s="126">
        <v>18</v>
      </c>
      <c r="W13" s="123">
        <v>490</v>
      </c>
      <c r="X13" s="126">
        <v>109</v>
      </c>
      <c r="Y13" s="123">
        <v>381</v>
      </c>
      <c r="Z13" s="126">
        <v>34</v>
      </c>
      <c r="AA13" s="730">
        <v>610</v>
      </c>
      <c r="AB13" s="470">
        <v>158</v>
      </c>
      <c r="AC13" s="469">
        <v>452</v>
      </c>
      <c r="AD13" s="470">
        <v>42</v>
      </c>
      <c r="AE13" s="470">
        <v>611</v>
      </c>
      <c r="AF13" s="470">
        <v>137</v>
      </c>
      <c r="AG13" s="470">
        <v>474</v>
      </c>
      <c r="AH13" s="730">
        <v>25</v>
      </c>
      <c r="AI13" s="470">
        <v>636</v>
      </c>
      <c r="AJ13" s="470">
        <v>128</v>
      </c>
      <c r="AK13" s="470">
        <v>508</v>
      </c>
      <c r="AL13" s="470">
        <v>48</v>
      </c>
    </row>
    <row r="14" spans="1:38">
      <c r="B14" s="126" t="s">
        <v>77</v>
      </c>
      <c r="C14" s="124">
        <v>59</v>
      </c>
      <c r="D14" s="126">
        <v>14</v>
      </c>
      <c r="E14" s="123">
        <v>45</v>
      </c>
      <c r="F14" s="126">
        <v>1</v>
      </c>
      <c r="G14" s="123">
        <v>176</v>
      </c>
      <c r="H14" s="126">
        <v>19</v>
      </c>
      <c r="I14" s="124">
        <v>157</v>
      </c>
      <c r="J14" s="126">
        <v>10</v>
      </c>
      <c r="K14" s="123">
        <v>312</v>
      </c>
      <c r="L14" s="126">
        <v>54</v>
      </c>
      <c r="M14" s="123">
        <v>258</v>
      </c>
      <c r="N14" s="126">
        <v>12</v>
      </c>
      <c r="O14" s="124">
        <v>325</v>
      </c>
      <c r="P14" s="126">
        <v>45</v>
      </c>
      <c r="Q14" s="123">
        <v>280</v>
      </c>
      <c r="R14" s="126">
        <v>19</v>
      </c>
      <c r="S14" s="123">
        <v>341</v>
      </c>
      <c r="T14" s="126">
        <v>76</v>
      </c>
      <c r="U14" s="124">
        <v>265</v>
      </c>
      <c r="V14" s="126">
        <v>23</v>
      </c>
      <c r="W14" s="123">
        <v>330</v>
      </c>
      <c r="X14" s="126">
        <v>54</v>
      </c>
      <c r="Y14" s="123">
        <v>276</v>
      </c>
      <c r="Z14" s="126">
        <v>18</v>
      </c>
      <c r="AA14" s="730">
        <v>389</v>
      </c>
      <c r="AB14" s="470">
        <v>88</v>
      </c>
      <c r="AC14" s="469">
        <v>301</v>
      </c>
      <c r="AD14" s="470">
        <v>14</v>
      </c>
      <c r="AE14" s="470">
        <v>420</v>
      </c>
      <c r="AF14" s="470">
        <v>88</v>
      </c>
      <c r="AG14" s="470">
        <v>332</v>
      </c>
      <c r="AH14" s="730">
        <v>21</v>
      </c>
      <c r="AI14" s="470">
        <v>458</v>
      </c>
      <c r="AJ14" s="470">
        <v>121</v>
      </c>
      <c r="AK14" s="470">
        <v>337</v>
      </c>
      <c r="AL14" s="470">
        <v>10</v>
      </c>
    </row>
    <row r="15" spans="1:38" ht="12.75">
      <c r="B15" s="126" t="s">
        <v>78</v>
      </c>
      <c r="C15" s="124">
        <v>109</v>
      </c>
      <c r="D15" s="126">
        <v>28</v>
      </c>
      <c r="E15" s="123">
        <v>81</v>
      </c>
      <c r="F15" s="126">
        <v>22</v>
      </c>
      <c r="G15" s="123">
        <v>92</v>
      </c>
      <c r="H15" s="126">
        <v>31</v>
      </c>
      <c r="I15" s="124">
        <v>61</v>
      </c>
      <c r="J15" s="126">
        <v>0</v>
      </c>
      <c r="K15" s="123">
        <v>0</v>
      </c>
      <c r="L15" s="126">
        <v>0</v>
      </c>
      <c r="M15" s="123">
        <v>0</v>
      </c>
      <c r="N15" s="126">
        <v>0</v>
      </c>
      <c r="O15" s="124">
        <v>0</v>
      </c>
      <c r="P15" s="126">
        <v>0</v>
      </c>
      <c r="Q15" s="123">
        <v>0</v>
      </c>
      <c r="R15" s="126">
        <v>0</v>
      </c>
      <c r="S15" s="123">
        <v>0</v>
      </c>
      <c r="T15" s="126">
        <v>0</v>
      </c>
      <c r="U15" s="124">
        <v>0</v>
      </c>
      <c r="V15" s="126">
        <v>0</v>
      </c>
      <c r="W15" s="123">
        <v>0</v>
      </c>
      <c r="X15" s="126">
        <v>0</v>
      </c>
      <c r="Y15" s="123">
        <v>0</v>
      </c>
      <c r="Z15" s="126">
        <v>0</v>
      </c>
      <c r="AA15" s="730" t="s">
        <v>9</v>
      </c>
      <c r="AB15" s="470" t="s">
        <v>9</v>
      </c>
      <c r="AC15" s="469" t="s">
        <v>9</v>
      </c>
      <c r="AD15" s="470" t="s">
        <v>9</v>
      </c>
      <c r="AE15" s="1284" t="s">
        <v>9</v>
      </c>
      <c r="AF15" s="470" t="s">
        <v>9</v>
      </c>
      <c r="AG15" s="88" t="s">
        <v>9</v>
      </c>
      <c r="AH15" s="730" t="s">
        <v>9</v>
      </c>
      <c r="AI15" s="1284"/>
      <c r="AJ15" s="470">
        <v>0</v>
      </c>
      <c r="AK15" s="88"/>
      <c r="AL15" s="470"/>
    </row>
    <row r="16" spans="1:38">
      <c r="B16" s="126" t="s">
        <v>79</v>
      </c>
      <c r="C16" s="124">
        <v>433</v>
      </c>
      <c r="D16" s="126">
        <v>104</v>
      </c>
      <c r="E16" s="123">
        <v>329</v>
      </c>
      <c r="F16" s="126">
        <v>37</v>
      </c>
      <c r="G16" s="123">
        <v>772</v>
      </c>
      <c r="H16" s="126">
        <v>169</v>
      </c>
      <c r="I16" s="124">
        <v>603</v>
      </c>
      <c r="J16" s="126">
        <v>30</v>
      </c>
      <c r="K16" s="123">
        <v>815</v>
      </c>
      <c r="L16" s="126">
        <v>153</v>
      </c>
      <c r="M16" s="123">
        <v>662</v>
      </c>
      <c r="N16" s="126">
        <v>39</v>
      </c>
      <c r="O16" s="124">
        <v>834</v>
      </c>
      <c r="P16" s="126">
        <v>181</v>
      </c>
      <c r="Q16" s="123">
        <v>653</v>
      </c>
      <c r="R16" s="126">
        <v>38</v>
      </c>
      <c r="S16" s="123">
        <v>824</v>
      </c>
      <c r="T16" s="126">
        <v>158</v>
      </c>
      <c r="U16" s="124">
        <v>666</v>
      </c>
      <c r="V16" s="126">
        <v>51</v>
      </c>
      <c r="W16" s="123">
        <v>858</v>
      </c>
      <c r="X16" s="126">
        <v>166</v>
      </c>
      <c r="Y16" s="123">
        <v>692</v>
      </c>
      <c r="Z16" s="126">
        <v>50</v>
      </c>
      <c r="AA16" s="730">
        <v>896</v>
      </c>
      <c r="AB16" s="470">
        <v>149</v>
      </c>
      <c r="AC16" s="469">
        <v>747</v>
      </c>
      <c r="AD16" s="470">
        <v>69</v>
      </c>
      <c r="AE16" s="470">
        <v>907</v>
      </c>
      <c r="AF16" s="470">
        <v>164</v>
      </c>
      <c r="AG16" s="470">
        <v>743</v>
      </c>
      <c r="AH16" s="730">
        <v>76</v>
      </c>
      <c r="AI16" s="470">
        <v>855</v>
      </c>
      <c r="AJ16" s="470">
        <v>168</v>
      </c>
      <c r="AK16" s="470">
        <v>687</v>
      </c>
      <c r="AL16" s="470">
        <v>68</v>
      </c>
    </row>
    <row r="17" spans="2:38">
      <c r="B17" s="126" t="s">
        <v>80</v>
      </c>
      <c r="C17" s="124">
        <v>540</v>
      </c>
      <c r="D17" s="126">
        <v>172</v>
      </c>
      <c r="E17" s="123">
        <v>368</v>
      </c>
      <c r="F17" s="126">
        <v>22</v>
      </c>
      <c r="G17" s="123">
        <v>340</v>
      </c>
      <c r="H17" s="126">
        <v>28</v>
      </c>
      <c r="I17" s="124">
        <v>312</v>
      </c>
      <c r="J17" s="126">
        <v>53</v>
      </c>
      <c r="K17" s="123">
        <v>287</v>
      </c>
      <c r="L17" s="126">
        <v>24</v>
      </c>
      <c r="M17" s="123">
        <v>263</v>
      </c>
      <c r="N17" s="126">
        <v>56</v>
      </c>
      <c r="O17" s="124">
        <v>200</v>
      </c>
      <c r="P17" s="126">
        <v>16</v>
      </c>
      <c r="Q17" s="123">
        <v>184</v>
      </c>
      <c r="R17" s="126">
        <v>42</v>
      </c>
      <c r="S17" s="123">
        <v>138</v>
      </c>
      <c r="T17" s="126">
        <v>12</v>
      </c>
      <c r="U17" s="124">
        <v>126</v>
      </c>
      <c r="V17" s="126">
        <v>17</v>
      </c>
      <c r="W17" s="123">
        <v>125</v>
      </c>
      <c r="X17" s="126">
        <v>18</v>
      </c>
      <c r="Y17" s="123">
        <v>107</v>
      </c>
      <c r="Z17" s="126">
        <v>21</v>
      </c>
      <c r="AA17" s="730">
        <v>108</v>
      </c>
      <c r="AB17" s="470">
        <v>16</v>
      </c>
      <c r="AC17" s="469">
        <v>92</v>
      </c>
      <c r="AD17" s="470">
        <v>4</v>
      </c>
      <c r="AE17" s="470">
        <v>101</v>
      </c>
      <c r="AF17" s="470">
        <v>20</v>
      </c>
      <c r="AG17" s="470">
        <v>81</v>
      </c>
      <c r="AH17" s="730">
        <v>6</v>
      </c>
      <c r="AI17" s="470">
        <v>87</v>
      </c>
      <c r="AJ17" s="470">
        <v>15</v>
      </c>
      <c r="AK17" s="470">
        <v>72</v>
      </c>
      <c r="AL17" s="470">
        <v>5</v>
      </c>
    </row>
    <row r="18" spans="2:38">
      <c r="B18" s="126" t="s">
        <v>132</v>
      </c>
      <c r="C18" s="124">
        <v>15</v>
      </c>
      <c r="D18" s="126">
        <v>4</v>
      </c>
      <c r="E18" s="123">
        <v>11</v>
      </c>
      <c r="F18" s="126">
        <v>4</v>
      </c>
      <c r="G18" s="123">
        <v>22</v>
      </c>
      <c r="H18" s="126">
        <v>7</v>
      </c>
      <c r="I18" s="124">
        <v>15</v>
      </c>
      <c r="J18" s="126">
        <v>0</v>
      </c>
      <c r="K18" s="123">
        <v>31</v>
      </c>
      <c r="L18" s="126">
        <v>11</v>
      </c>
      <c r="M18" s="123">
        <v>20</v>
      </c>
      <c r="N18" s="126">
        <v>0</v>
      </c>
      <c r="O18" s="124">
        <v>28</v>
      </c>
      <c r="P18" s="126">
        <v>6</v>
      </c>
      <c r="Q18" s="123">
        <v>22</v>
      </c>
      <c r="R18" s="126">
        <v>0</v>
      </c>
      <c r="S18" s="123">
        <v>38</v>
      </c>
      <c r="T18" s="126">
        <v>9</v>
      </c>
      <c r="U18" s="124">
        <v>29</v>
      </c>
      <c r="V18" s="126">
        <v>1</v>
      </c>
      <c r="W18" s="123">
        <v>28</v>
      </c>
      <c r="X18" s="126">
        <v>4</v>
      </c>
      <c r="Y18" s="123">
        <v>24</v>
      </c>
      <c r="Z18" s="126">
        <v>4</v>
      </c>
      <c r="AA18" s="730">
        <v>37</v>
      </c>
      <c r="AB18" s="470">
        <v>2</v>
      </c>
      <c r="AC18" s="469">
        <v>35</v>
      </c>
      <c r="AD18" s="470">
        <v>2</v>
      </c>
      <c r="AE18" s="470">
        <v>21</v>
      </c>
      <c r="AF18" s="470">
        <v>0</v>
      </c>
      <c r="AG18" s="470">
        <v>21</v>
      </c>
      <c r="AH18" s="730">
        <v>3</v>
      </c>
      <c r="AI18" s="470">
        <v>26</v>
      </c>
      <c r="AJ18" s="470">
        <v>0</v>
      </c>
      <c r="AK18" s="470">
        <v>26</v>
      </c>
      <c r="AL18" s="470">
        <v>5</v>
      </c>
    </row>
    <row r="19" spans="2:38">
      <c r="B19" s="126" t="s">
        <v>81</v>
      </c>
      <c r="C19" s="124">
        <v>218</v>
      </c>
      <c r="D19" s="126">
        <v>69</v>
      </c>
      <c r="E19" s="123">
        <v>149</v>
      </c>
      <c r="F19" s="126">
        <v>26</v>
      </c>
      <c r="G19" s="123">
        <v>389</v>
      </c>
      <c r="H19" s="126">
        <v>128</v>
      </c>
      <c r="I19" s="124">
        <v>261</v>
      </c>
      <c r="J19" s="126">
        <v>19</v>
      </c>
      <c r="K19" s="123">
        <v>386</v>
      </c>
      <c r="L19" s="126">
        <v>115</v>
      </c>
      <c r="M19" s="123">
        <v>271</v>
      </c>
      <c r="N19" s="126">
        <v>5</v>
      </c>
      <c r="O19" s="124">
        <v>383</v>
      </c>
      <c r="P19" s="126">
        <v>116</v>
      </c>
      <c r="Q19" s="123">
        <v>267</v>
      </c>
      <c r="R19" s="126">
        <v>11</v>
      </c>
      <c r="S19" s="123">
        <v>380</v>
      </c>
      <c r="T19" s="126">
        <v>100</v>
      </c>
      <c r="U19" s="124">
        <v>280</v>
      </c>
      <c r="V19" s="126">
        <v>8</v>
      </c>
      <c r="W19" s="123">
        <v>385</v>
      </c>
      <c r="X19" s="126">
        <v>93</v>
      </c>
      <c r="Y19" s="123">
        <v>292</v>
      </c>
      <c r="Z19" s="126">
        <v>12</v>
      </c>
      <c r="AA19" s="730">
        <v>404</v>
      </c>
      <c r="AB19" s="470">
        <v>102</v>
      </c>
      <c r="AC19" s="469">
        <v>302</v>
      </c>
      <c r="AD19" s="470">
        <v>14</v>
      </c>
      <c r="AE19" s="470">
        <v>405</v>
      </c>
      <c r="AF19" s="470">
        <v>103</v>
      </c>
      <c r="AG19" s="470">
        <v>302</v>
      </c>
      <c r="AH19" s="730">
        <v>17</v>
      </c>
      <c r="AI19" s="470">
        <v>404</v>
      </c>
      <c r="AJ19" s="470">
        <v>99</v>
      </c>
      <c r="AK19" s="470">
        <v>305</v>
      </c>
      <c r="AL19" s="470">
        <v>22</v>
      </c>
    </row>
    <row r="20" spans="2:38">
      <c r="B20" s="126" t="s">
        <v>82</v>
      </c>
      <c r="C20" s="124">
        <v>792</v>
      </c>
      <c r="D20" s="126">
        <v>176</v>
      </c>
      <c r="E20" s="123">
        <v>616</v>
      </c>
      <c r="F20" s="126">
        <v>57</v>
      </c>
      <c r="G20" s="123">
        <v>789</v>
      </c>
      <c r="H20" s="126">
        <v>160</v>
      </c>
      <c r="I20" s="124">
        <v>629</v>
      </c>
      <c r="J20" s="126">
        <v>46</v>
      </c>
      <c r="K20" s="123">
        <v>764</v>
      </c>
      <c r="L20" s="126">
        <v>142</v>
      </c>
      <c r="M20" s="123">
        <v>622</v>
      </c>
      <c r="N20" s="126">
        <v>47</v>
      </c>
      <c r="O20" s="124">
        <v>707</v>
      </c>
      <c r="P20" s="126">
        <v>105</v>
      </c>
      <c r="Q20" s="123">
        <v>602</v>
      </c>
      <c r="R20" s="126">
        <v>45</v>
      </c>
      <c r="S20" s="123">
        <v>649</v>
      </c>
      <c r="T20" s="126">
        <v>119</v>
      </c>
      <c r="U20" s="124">
        <v>530</v>
      </c>
      <c r="V20" s="126">
        <v>44</v>
      </c>
      <c r="W20" s="123">
        <v>588</v>
      </c>
      <c r="X20" s="126">
        <v>99</v>
      </c>
      <c r="Y20" s="123">
        <v>489</v>
      </c>
      <c r="Z20" s="126">
        <v>42</v>
      </c>
      <c r="AA20" s="730">
        <v>578</v>
      </c>
      <c r="AB20" s="470">
        <v>131</v>
      </c>
      <c r="AC20" s="469">
        <v>447</v>
      </c>
      <c r="AD20" s="470">
        <v>77</v>
      </c>
      <c r="AE20" s="470">
        <v>596</v>
      </c>
      <c r="AF20" s="470">
        <v>110</v>
      </c>
      <c r="AG20" s="470">
        <v>486</v>
      </c>
      <c r="AH20" s="730">
        <v>66</v>
      </c>
      <c r="AI20" s="470">
        <v>591</v>
      </c>
      <c r="AJ20" s="470">
        <v>136</v>
      </c>
      <c r="AK20" s="470">
        <v>455</v>
      </c>
      <c r="AL20" s="470">
        <v>33</v>
      </c>
    </row>
    <row r="21" spans="2:38" ht="12.75">
      <c r="B21" s="126" t="s">
        <v>83</v>
      </c>
      <c r="C21" s="124">
        <v>0</v>
      </c>
      <c r="D21" s="126">
        <v>0</v>
      </c>
      <c r="E21" s="123">
        <v>0</v>
      </c>
      <c r="F21" s="126">
        <v>0</v>
      </c>
      <c r="G21" s="123">
        <v>0</v>
      </c>
      <c r="H21" s="126">
        <v>0</v>
      </c>
      <c r="I21" s="124">
        <v>0</v>
      </c>
      <c r="J21" s="126">
        <v>0</v>
      </c>
      <c r="K21" s="123">
        <v>0</v>
      </c>
      <c r="L21" s="126">
        <v>0</v>
      </c>
      <c r="M21" s="123">
        <v>0</v>
      </c>
      <c r="N21" s="126">
        <v>0</v>
      </c>
      <c r="O21" s="124">
        <v>0</v>
      </c>
      <c r="P21" s="126">
        <v>0</v>
      </c>
      <c r="Q21" s="123">
        <v>0</v>
      </c>
      <c r="R21" s="126">
        <v>0</v>
      </c>
      <c r="S21" s="123">
        <v>0</v>
      </c>
      <c r="T21" s="126">
        <v>0</v>
      </c>
      <c r="U21" s="124">
        <v>0</v>
      </c>
      <c r="V21" s="126">
        <v>0</v>
      </c>
      <c r="W21" s="123">
        <v>0</v>
      </c>
      <c r="X21" s="126">
        <v>0</v>
      </c>
      <c r="Y21" s="123">
        <v>0</v>
      </c>
      <c r="Z21" s="126">
        <v>0</v>
      </c>
      <c r="AA21" s="730" t="s">
        <v>9</v>
      </c>
      <c r="AB21" s="470" t="s">
        <v>9</v>
      </c>
      <c r="AC21" s="469" t="s">
        <v>9</v>
      </c>
      <c r="AD21" s="470" t="s">
        <v>9</v>
      </c>
      <c r="AE21" s="1284" t="s">
        <v>9</v>
      </c>
      <c r="AF21" s="470" t="s">
        <v>9</v>
      </c>
      <c r="AG21" s="88" t="s">
        <v>9</v>
      </c>
      <c r="AH21" s="730" t="s">
        <v>9</v>
      </c>
      <c r="AI21" s="1284"/>
      <c r="AJ21" s="470">
        <v>0</v>
      </c>
      <c r="AK21" s="88"/>
      <c r="AL21" s="470"/>
    </row>
    <row r="22" spans="2:38">
      <c r="B22" s="126" t="s">
        <v>84</v>
      </c>
      <c r="C22" s="124">
        <v>2855</v>
      </c>
      <c r="D22" s="126">
        <v>736</v>
      </c>
      <c r="E22" s="123">
        <v>2119</v>
      </c>
      <c r="F22" s="126">
        <v>331</v>
      </c>
      <c r="G22" s="123">
        <v>4435</v>
      </c>
      <c r="H22" s="126">
        <v>999</v>
      </c>
      <c r="I22" s="124">
        <v>3436</v>
      </c>
      <c r="J22" s="126">
        <v>273</v>
      </c>
      <c r="K22" s="123">
        <v>4338</v>
      </c>
      <c r="L22" s="126">
        <v>848</v>
      </c>
      <c r="M22" s="123">
        <v>3490</v>
      </c>
      <c r="N22" s="126">
        <v>294</v>
      </c>
      <c r="O22" s="124">
        <v>4426</v>
      </c>
      <c r="P22" s="126">
        <v>927</v>
      </c>
      <c r="Q22" s="123">
        <v>3499</v>
      </c>
      <c r="R22" s="126">
        <v>342</v>
      </c>
      <c r="S22" s="123">
        <v>4317</v>
      </c>
      <c r="T22" s="126">
        <v>842</v>
      </c>
      <c r="U22" s="124">
        <v>3475</v>
      </c>
      <c r="V22" s="126">
        <v>415</v>
      </c>
      <c r="W22" s="123">
        <v>4432</v>
      </c>
      <c r="X22" s="126">
        <v>976</v>
      </c>
      <c r="Y22" s="123">
        <v>3456</v>
      </c>
      <c r="Z22" s="126">
        <v>431</v>
      </c>
      <c r="AA22" s="730">
        <v>4637</v>
      </c>
      <c r="AB22" s="470">
        <v>978</v>
      </c>
      <c r="AC22" s="469">
        <v>3659</v>
      </c>
      <c r="AD22" s="470">
        <v>448</v>
      </c>
      <c r="AE22" s="470">
        <v>4604</v>
      </c>
      <c r="AF22" s="470">
        <v>922</v>
      </c>
      <c r="AG22" s="470">
        <v>3682</v>
      </c>
      <c r="AH22" s="730">
        <v>424</v>
      </c>
      <c r="AI22" s="470">
        <v>4700</v>
      </c>
      <c r="AJ22" s="470">
        <v>983</v>
      </c>
      <c r="AK22" s="470">
        <v>3717</v>
      </c>
      <c r="AL22" s="470">
        <v>384</v>
      </c>
    </row>
    <row r="23" spans="2:38">
      <c r="B23" s="126" t="s">
        <v>85</v>
      </c>
      <c r="C23" s="124">
        <v>6497</v>
      </c>
      <c r="D23" s="126">
        <v>2194</v>
      </c>
      <c r="E23" s="123">
        <v>4303</v>
      </c>
      <c r="F23" s="126">
        <v>252</v>
      </c>
      <c r="G23" s="123">
        <v>8973</v>
      </c>
      <c r="H23" s="126">
        <v>2127</v>
      </c>
      <c r="I23" s="124">
        <v>6846</v>
      </c>
      <c r="J23" s="126">
        <v>373</v>
      </c>
      <c r="K23" s="123">
        <v>8687</v>
      </c>
      <c r="L23" s="126">
        <v>1758</v>
      </c>
      <c r="M23" s="123">
        <v>6929</v>
      </c>
      <c r="N23" s="126">
        <v>378</v>
      </c>
      <c r="O23" s="124">
        <v>8495</v>
      </c>
      <c r="P23" s="126">
        <v>1780</v>
      </c>
      <c r="Q23" s="123">
        <v>6715</v>
      </c>
      <c r="R23" s="126">
        <v>346</v>
      </c>
      <c r="S23" s="123">
        <v>8217</v>
      </c>
      <c r="T23" s="126">
        <v>1642</v>
      </c>
      <c r="U23" s="124">
        <v>6575</v>
      </c>
      <c r="V23" s="126">
        <v>424</v>
      </c>
      <c r="W23" s="123">
        <v>7781</v>
      </c>
      <c r="X23" s="126">
        <v>1460</v>
      </c>
      <c r="Y23" s="123">
        <v>6321</v>
      </c>
      <c r="Z23" s="126">
        <v>364</v>
      </c>
      <c r="AA23" s="730">
        <v>7498</v>
      </c>
      <c r="AB23" s="470">
        <v>1518</v>
      </c>
      <c r="AC23" s="469">
        <v>5980</v>
      </c>
      <c r="AD23" s="470">
        <v>442</v>
      </c>
      <c r="AE23" s="470">
        <v>7292</v>
      </c>
      <c r="AF23" s="470">
        <v>1401</v>
      </c>
      <c r="AG23" s="470">
        <v>5891</v>
      </c>
      <c r="AH23" s="730">
        <v>450</v>
      </c>
      <c r="AI23" s="470">
        <v>6965</v>
      </c>
      <c r="AJ23" s="470">
        <v>1386</v>
      </c>
      <c r="AK23" s="470">
        <v>5579</v>
      </c>
      <c r="AL23" s="470">
        <v>414</v>
      </c>
    </row>
    <row r="24" spans="2:38" ht="12.75">
      <c r="B24" s="126" t="s">
        <v>86</v>
      </c>
      <c r="C24" s="124">
        <v>0</v>
      </c>
      <c r="D24" s="126">
        <v>0</v>
      </c>
      <c r="E24" s="123">
        <v>0</v>
      </c>
      <c r="F24" s="126">
        <v>0</v>
      </c>
      <c r="G24" s="123">
        <v>0</v>
      </c>
      <c r="H24" s="126">
        <v>0</v>
      </c>
      <c r="I24" s="124">
        <v>0</v>
      </c>
      <c r="J24" s="126">
        <v>0</v>
      </c>
      <c r="K24" s="123">
        <v>0</v>
      </c>
      <c r="L24" s="126">
        <v>0</v>
      </c>
      <c r="M24" s="123">
        <v>0</v>
      </c>
      <c r="N24" s="126">
        <v>0</v>
      </c>
      <c r="O24" s="124">
        <v>0</v>
      </c>
      <c r="P24" s="126">
        <v>0</v>
      </c>
      <c r="Q24" s="123">
        <v>0</v>
      </c>
      <c r="R24" s="126">
        <v>0</v>
      </c>
      <c r="S24" s="123">
        <v>0</v>
      </c>
      <c r="T24" s="126">
        <v>0</v>
      </c>
      <c r="U24" s="124">
        <v>0</v>
      </c>
      <c r="V24" s="126">
        <v>0</v>
      </c>
      <c r="W24" s="123">
        <v>0</v>
      </c>
      <c r="X24" s="126">
        <v>0</v>
      </c>
      <c r="Y24" s="123">
        <v>0</v>
      </c>
      <c r="Z24" s="126">
        <v>0</v>
      </c>
      <c r="AA24" s="730" t="s">
        <v>9</v>
      </c>
      <c r="AB24" s="470" t="s">
        <v>9</v>
      </c>
      <c r="AC24" s="469" t="s">
        <v>9</v>
      </c>
      <c r="AD24" s="470" t="s">
        <v>9</v>
      </c>
      <c r="AE24" s="1284" t="s">
        <v>9</v>
      </c>
      <c r="AF24" s="470" t="s">
        <v>9</v>
      </c>
      <c r="AG24" s="88" t="s">
        <v>9</v>
      </c>
      <c r="AH24" s="730" t="s">
        <v>9</v>
      </c>
      <c r="AI24" s="1284"/>
      <c r="AJ24" s="470">
        <v>0</v>
      </c>
      <c r="AK24" s="88"/>
      <c r="AL24" s="470"/>
    </row>
    <row r="25" spans="2:38">
      <c r="B25" s="126" t="s">
        <v>87</v>
      </c>
      <c r="C25" s="124">
        <v>213</v>
      </c>
      <c r="D25" s="126">
        <v>57</v>
      </c>
      <c r="E25" s="123">
        <v>156</v>
      </c>
      <c r="F25" s="126">
        <v>18</v>
      </c>
      <c r="G25" s="123">
        <v>405</v>
      </c>
      <c r="H25" s="126">
        <v>111</v>
      </c>
      <c r="I25" s="124">
        <v>294</v>
      </c>
      <c r="J25" s="126">
        <v>23</v>
      </c>
      <c r="K25" s="123">
        <v>412</v>
      </c>
      <c r="L25" s="126">
        <v>89</v>
      </c>
      <c r="M25" s="123">
        <v>323</v>
      </c>
      <c r="N25" s="126">
        <v>20</v>
      </c>
      <c r="O25" s="124">
        <v>449</v>
      </c>
      <c r="P25" s="126">
        <v>96</v>
      </c>
      <c r="Q25" s="123">
        <v>353</v>
      </c>
      <c r="R25" s="126">
        <v>23</v>
      </c>
      <c r="S25" s="123">
        <v>436</v>
      </c>
      <c r="T25" s="126">
        <v>94</v>
      </c>
      <c r="U25" s="124">
        <v>342</v>
      </c>
      <c r="V25" s="126">
        <v>38</v>
      </c>
      <c r="W25" s="123">
        <v>410</v>
      </c>
      <c r="X25" s="126">
        <v>67</v>
      </c>
      <c r="Y25" s="123">
        <v>343</v>
      </c>
      <c r="Z25" s="126">
        <v>20</v>
      </c>
      <c r="AA25" s="730">
        <v>415</v>
      </c>
      <c r="AB25" s="470">
        <v>74</v>
      </c>
      <c r="AC25" s="469">
        <v>341</v>
      </c>
      <c r="AD25" s="470">
        <v>43</v>
      </c>
      <c r="AE25" s="470">
        <v>418</v>
      </c>
      <c r="AF25" s="470">
        <v>85</v>
      </c>
      <c r="AG25" s="470">
        <v>333</v>
      </c>
      <c r="AH25" s="730">
        <v>52</v>
      </c>
      <c r="AI25" s="470">
        <v>424</v>
      </c>
      <c r="AJ25" s="470">
        <v>86</v>
      </c>
      <c r="AK25" s="470">
        <v>338</v>
      </c>
      <c r="AL25" s="470">
        <v>27</v>
      </c>
    </row>
    <row r="26" spans="2:38" ht="12.75">
      <c r="B26" s="126" t="s">
        <v>88</v>
      </c>
      <c r="C26" s="124">
        <v>0</v>
      </c>
      <c r="D26" s="126">
        <v>0</v>
      </c>
      <c r="E26" s="123">
        <v>0</v>
      </c>
      <c r="F26" s="126">
        <v>0</v>
      </c>
      <c r="G26" s="123">
        <v>0</v>
      </c>
      <c r="H26" s="126">
        <v>0</v>
      </c>
      <c r="I26" s="124">
        <v>0</v>
      </c>
      <c r="J26" s="126">
        <v>0</v>
      </c>
      <c r="K26" s="123">
        <v>0</v>
      </c>
      <c r="L26" s="126">
        <v>0</v>
      </c>
      <c r="M26" s="123">
        <v>0</v>
      </c>
      <c r="N26" s="126">
        <v>0</v>
      </c>
      <c r="O26" s="124">
        <v>0</v>
      </c>
      <c r="P26" s="126">
        <v>0</v>
      </c>
      <c r="Q26" s="123">
        <v>0</v>
      </c>
      <c r="R26" s="126">
        <v>0</v>
      </c>
      <c r="S26" s="123">
        <v>0</v>
      </c>
      <c r="T26" s="126">
        <v>0</v>
      </c>
      <c r="U26" s="124">
        <v>0</v>
      </c>
      <c r="V26" s="126">
        <v>0</v>
      </c>
      <c r="W26" s="123">
        <v>0</v>
      </c>
      <c r="X26" s="126">
        <v>0</v>
      </c>
      <c r="Y26" s="123">
        <v>0</v>
      </c>
      <c r="Z26" s="126">
        <v>0</v>
      </c>
      <c r="AA26" s="730" t="s">
        <v>9</v>
      </c>
      <c r="AB26" s="470" t="s">
        <v>9</v>
      </c>
      <c r="AC26" s="469" t="s">
        <v>9</v>
      </c>
      <c r="AD26" s="470" t="s">
        <v>9</v>
      </c>
      <c r="AE26" s="1284" t="s">
        <v>9</v>
      </c>
      <c r="AF26" s="470" t="s">
        <v>9</v>
      </c>
      <c r="AG26" s="88" t="s">
        <v>9</v>
      </c>
      <c r="AH26" s="730" t="s">
        <v>9</v>
      </c>
      <c r="AI26" s="1284"/>
      <c r="AJ26" s="470">
        <v>0</v>
      </c>
      <c r="AK26" s="88"/>
      <c r="AL26" s="470"/>
    </row>
    <row r="27" spans="2:38" ht="12.75">
      <c r="B27" s="126" t="s">
        <v>89</v>
      </c>
      <c r="C27" s="124">
        <v>0</v>
      </c>
      <c r="D27" s="126">
        <v>0</v>
      </c>
      <c r="E27" s="123">
        <v>0</v>
      </c>
      <c r="F27" s="126">
        <v>0</v>
      </c>
      <c r="G27" s="123">
        <v>0</v>
      </c>
      <c r="H27" s="126">
        <v>0</v>
      </c>
      <c r="I27" s="124">
        <v>0</v>
      </c>
      <c r="J27" s="126">
        <v>0</v>
      </c>
      <c r="K27" s="123">
        <v>0</v>
      </c>
      <c r="L27" s="126">
        <v>0</v>
      </c>
      <c r="M27" s="123">
        <v>0</v>
      </c>
      <c r="N27" s="126">
        <v>0</v>
      </c>
      <c r="O27" s="124">
        <v>0</v>
      </c>
      <c r="P27" s="126">
        <v>0</v>
      </c>
      <c r="Q27" s="123">
        <v>0</v>
      </c>
      <c r="R27" s="126">
        <v>0</v>
      </c>
      <c r="S27" s="123">
        <v>0</v>
      </c>
      <c r="T27" s="126">
        <v>0</v>
      </c>
      <c r="U27" s="124">
        <v>0</v>
      </c>
      <c r="V27" s="126">
        <v>0</v>
      </c>
      <c r="W27" s="123">
        <v>0</v>
      </c>
      <c r="X27" s="126">
        <v>0</v>
      </c>
      <c r="Y27" s="123">
        <v>0</v>
      </c>
      <c r="Z27" s="126">
        <v>0</v>
      </c>
      <c r="AA27" s="730" t="s">
        <v>9</v>
      </c>
      <c r="AB27" s="470" t="s">
        <v>9</v>
      </c>
      <c r="AC27" s="469" t="s">
        <v>9</v>
      </c>
      <c r="AD27" s="470" t="s">
        <v>9</v>
      </c>
      <c r="AE27" s="1284" t="s">
        <v>9</v>
      </c>
      <c r="AF27" s="470" t="s">
        <v>9</v>
      </c>
      <c r="AG27" s="88" t="s">
        <v>9</v>
      </c>
      <c r="AH27" s="730" t="s">
        <v>9</v>
      </c>
      <c r="AI27" s="1284"/>
      <c r="AJ27" s="470">
        <v>0</v>
      </c>
      <c r="AK27" s="88"/>
      <c r="AL27" s="470"/>
    </row>
    <row r="28" spans="2:38" s="336" customFormat="1">
      <c r="B28" s="126" t="s">
        <v>90</v>
      </c>
      <c r="C28" s="124">
        <v>530</v>
      </c>
      <c r="D28" s="126">
        <v>98</v>
      </c>
      <c r="E28" s="123">
        <v>432</v>
      </c>
      <c r="F28" s="126">
        <v>54</v>
      </c>
      <c r="G28" s="123">
        <v>503</v>
      </c>
      <c r="H28" s="126">
        <v>118</v>
      </c>
      <c r="I28" s="124">
        <v>385</v>
      </c>
      <c r="J28" s="126">
        <v>37</v>
      </c>
      <c r="K28" s="123">
        <v>513</v>
      </c>
      <c r="L28" s="126">
        <v>119</v>
      </c>
      <c r="M28" s="123">
        <v>394</v>
      </c>
      <c r="N28" s="126">
        <v>45</v>
      </c>
      <c r="O28" s="124">
        <v>465</v>
      </c>
      <c r="P28" s="126">
        <v>84</v>
      </c>
      <c r="Q28" s="123">
        <v>381</v>
      </c>
      <c r="R28" s="126">
        <v>44</v>
      </c>
      <c r="S28" s="123">
        <v>482</v>
      </c>
      <c r="T28" s="126">
        <v>121</v>
      </c>
      <c r="U28" s="124">
        <v>361</v>
      </c>
      <c r="V28" s="126">
        <v>48</v>
      </c>
      <c r="W28" s="123">
        <v>501</v>
      </c>
      <c r="X28" s="126">
        <v>126</v>
      </c>
      <c r="Y28" s="123">
        <v>375</v>
      </c>
      <c r="Z28" s="126">
        <v>56</v>
      </c>
      <c r="AA28" s="730">
        <v>510</v>
      </c>
      <c r="AB28" s="470">
        <v>97</v>
      </c>
      <c r="AC28" s="469">
        <v>413</v>
      </c>
      <c r="AD28" s="470">
        <v>42</v>
      </c>
      <c r="AE28" s="470">
        <v>468</v>
      </c>
      <c r="AF28" s="470">
        <v>97</v>
      </c>
      <c r="AG28" s="470">
        <v>371</v>
      </c>
      <c r="AH28" s="730">
        <v>54</v>
      </c>
      <c r="AI28" s="470">
        <v>433</v>
      </c>
      <c r="AJ28" s="470">
        <v>71</v>
      </c>
      <c r="AK28" s="470">
        <v>362</v>
      </c>
      <c r="AL28" s="470">
        <v>48</v>
      </c>
    </row>
    <row r="29" spans="2:38" ht="12.75">
      <c r="B29" s="126" t="s">
        <v>91</v>
      </c>
      <c r="C29" s="124">
        <v>0</v>
      </c>
      <c r="D29" s="126">
        <v>0</v>
      </c>
      <c r="E29" s="123">
        <v>0</v>
      </c>
      <c r="F29" s="126">
        <v>0</v>
      </c>
      <c r="G29" s="123">
        <v>0</v>
      </c>
      <c r="H29" s="126">
        <v>0</v>
      </c>
      <c r="I29" s="124">
        <v>0</v>
      </c>
      <c r="J29" s="126">
        <v>0</v>
      </c>
      <c r="K29" s="123">
        <v>0</v>
      </c>
      <c r="L29" s="126">
        <v>0</v>
      </c>
      <c r="M29" s="123">
        <v>0</v>
      </c>
      <c r="N29" s="126">
        <v>0</v>
      </c>
      <c r="O29" s="124">
        <v>0</v>
      </c>
      <c r="P29" s="126">
        <v>0</v>
      </c>
      <c r="Q29" s="123">
        <v>0</v>
      </c>
      <c r="R29" s="126">
        <v>0</v>
      </c>
      <c r="S29" s="123">
        <v>0</v>
      </c>
      <c r="T29" s="126">
        <v>0</v>
      </c>
      <c r="U29" s="124">
        <v>0</v>
      </c>
      <c r="V29" s="126">
        <v>0</v>
      </c>
      <c r="W29" s="123">
        <v>0</v>
      </c>
      <c r="X29" s="126">
        <v>0</v>
      </c>
      <c r="Y29" s="123">
        <v>0</v>
      </c>
      <c r="Z29" s="126">
        <v>0</v>
      </c>
      <c r="AA29" s="730" t="s">
        <v>9</v>
      </c>
      <c r="AB29" s="470" t="s">
        <v>9</v>
      </c>
      <c r="AC29" s="469" t="s">
        <v>9</v>
      </c>
      <c r="AD29" s="470" t="s">
        <v>9</v>
      </c>
      <c r="AE29" s="1284" t="s">
        <v>9</v>
      </c>
      <c r="AF29" s="470" t="s">
        <v>9</v>
      </c>
      <c r="AG29" s="88" t="s">
        <v>9</v>
      </c>
      <c r="AH29" s="730" t="s">
        <v>9</v>
      </c>
      <c r="AI29" s="1284"/>
      <c r="AJ29" s="470">
        <v>0</v>
      </c>
      <c r="AK29" s="88"/>
      <c r="AL29" s="470"/>
    </row>
    <row r="30" spans="2:38">
      <c r="B30" s="126" t="s">
        <v>92</v>
      </c>
      <c r="C30" s="124">
        <v>31</v>
      </c>
      <c r="D30" s="126">
        <v>6</v>
      </c>
      <c r="E30" s="123">
        <v>25</v>
      </c>
      <c r="F30" s="126">
        <v>1</v>
      </c>
      <c r="G30" s="123">
        <v>109</v>
      </c>
      <c r="H30" s="126">
        <v>22</v>
      </c>
      <c r="I30" s="124">
        <v>87</v>
      </c>
      <c r="J30" s="126">
        <v>7</v>
      </c>
      <c r="K30" s="123">
        <v>104</v>
      </c>
      <c r="L30" s="126">
        <v>19</v>
      </c>
      <c r="M30" s="123">
        <v>85</v>
      </c>
      <c r="N30" s="126">
        <v>22</v>
      </c>
      <c r="O30" s="124">
        <v>109</v>
      </c>
      <c r="P30" s="126">
        <v>18</v>
      </c>
      <c r="Q30" s="123">
        <v>91</v>
      </c>
      <c r="R30" s="126">
        <v>16</v>
      </c>
      <c r="S30" s="123">
        <v>109</v>
      </c>
      <c r="T30" s="126">
        <v>17</v>
      </c>
      <c r="U30" s="124">
        <v>92</v>
      </c>
      <c r="V30" s="126">
        <v>13</v>
      </c>
      <c r="W30" s="123">
        <v>116</v>
      </c>
      <c r="X30" s="126">
        <v>18</v>
      </c>
      <c r="Y30" s="123">
        <v>98</v>
      </c>
      <c r="Z30" s="126">
        <v>15</v>
      </c>
      <c r="AA30" s="730">
        <v>133</v>
      </c>
      <c r="AB30" s="470">
        <v>19</v>
      </c>
      <c r="AC30" s="469">
        <v>114</v>
      </c>
      <c r="AD30" s="470">
        <v>9</v>
      </c>
      <c r="AE30" s="470">
        <v>130</v>
      </c>
      <c r="AF30" s="470">
        <v>19</v>
      </c>
      <c r="AG30" s="470">
        <v>111</v>
      </c>
      <c r="AH30" s="730">
        <v>22</v>
      </c>
      <c r="AI30" s="470">
        <v>125</v>
      </c>
      <c r="AJ30" s="470">
        <v>25</v>
      </c>
      <c r="AK30" s="470">
        <v>100</v>
      </c>
      <c r="AL30" s="470">
        <v>18</v>
      </c>
    </row>
    <row r="31" spans="2:38">
      <c r="B31" s="126" t="s">
        <v>40</v>
      </c>
      <c r="C31" s="124">
        <v>136</v>
      </c>
      <c r="D31" s="126">
        <v>19</v>
      </c>
      <c r="E31" s="123">
        <v>117</v>
      </c>
      <c r="F31" s="126">
        <v>19</v>
      </c>
      <c r="G31" s="123">
        <v>174</v>
      </c>
      <c r="H31" s="126">
        <v>39</v>
      </c>
      <c r="I31" s="124">
        <v>135</v>
      </c>
      <c r="J31" s="126">
        <v>17</v>
      </c>
      <c r="K31" s="123">
        <v>178</v>
      </c>
      <c r="L31" s="126">
        <v>35</v>
      </c>
      <c r="M31" s="123">
        <v>143</v>
      </c>
      <c r="N31" s="126">
        <v>33</v>
      </c>
      <c r="O31" s="124">
        <v>187</v>
      </c>
      <c r="P31" s="126">
        <v>39</v>
      </c>
      <c r="Q31" s="123">
        <v>148</v>
      </c>
      <c r="R31" s="126">
        <v>17</v>
      </c>
      <c r="S31" s="123">
        <v>186</v>
      </c>
      <c r="T31" s="126">
        <v>42</v>
      </c>
      <c r="U31" s="124">
        <v>144</v>
      </c>
      <c r="V31" s="126">
        <v>26</v>
      </c>
      <c r="W31" s="123">
        <v>191</v>
      </c>
      <c r="X31" s="126">
        <v>34</v>
      </c>
      <c r="Y31" s="123">
        <v>157</v>
      </c>
      <c r="Z31" s="126">
        <v>17</v>
      </c>
      <c r="AA31" s="730">
        <v>211</v>
      </c>
      <c r="AB31" s="470">
        <v>36</v>
      </c>
      <c r="AC31" s="469">
        <v>175</v>
      </c>
      <c r="AD31" s="470">
        <v>22</v>
      </c>
      <c r="AE31" s="470">
        <v>206</v>
      </c>
      <c r="AF31" s="470">
        <v>30</v>
      </c>
      <c r="AG31" s="470">
        <v>176</v>
      </c>
      <c r="AH31" s="730">
        <v>28</v>
      </c>
      <c r="AI31" s="470">
        <v>210</v>
      </c>
      <c r="AJ31" s="470">
        <v>38</v>
      </c>
      <c r="AK31" s="470">
        <v>172</v>
      </c>
      <c r="AL31" s="470">
        <v>20</v>
      </c>
    </row>
    <row r="32" spans="2:38">
      <c r="B32" s="127" t="s">
        <v>93</v>
      </c>
      <c r="C32" s="129">
        <v>761</v>
      </c>
      <c r="D32" s="127">
        <v>169</v>
      </c>
      <c r="E32" s="128">
        <v>592</v>
      </c>
      <c r="F32" s="127">
        <v>43</v>
      </c>
      <c r="G32" s="128">
        <v>724</v>
      </c>
      <c r="H32" s="127">
        <v>160</v>
      </c>
      <c r="I32" s="129">
        <v>564</v>
      </c>
      <c r="J32" s="127">
        <v>62</v>
      </c>
      <c r="K32" s="128">
        <v>668</v>
      </c>
      <c r="L32" s="127">
        <v>122</v>
      </c>
      <c r="M32" s="128">
        <v>546</v>
      </c>
      <c r="N32" s="127">
        <v>32</v>
      </c>
      <c r="O32" s="129">
        <v>701</v>
      </c>
      <c r="P32" s="127">
        <v>140</v>
      </c>
      <c r="Q32" s="128">
        <v>561</v>
      </c>
      <c r="R32" s="127">
        <v>30</v>
      </c>
      <c r="S32" s="128">
        <v>631</v>
      </c>
      <c r="T32" s="127">
        <v>119</v>
      </c>
      <c r="U32" s="129">
        <v>512</v>
      </c>
      <c r="V32" s="127">
        <v>65</v>
      </c>
      <c r="W32" s="128">
        <v>585</v>
      </c>
      <c r="X32" s="127">
        <v>110</v>
      </c>
      <c r="Y32" s="128">
        <v>475</v>
      </c>
      <c r="Z32" s="127">
        <v>48</v>
      </c>
      <c r="AA32" s="639">
        <v>489</v>
      </c>
      <c r="AB32" s="517">
        <v>79</v>
      </c>
      <c r="AC32" s="518">
        <v>410</v>
      </c>
      <c r="AD32" s="517">
        <v>20</v>
      </c>
      <c r="AE32" s="517">
        <v>450</v>
      </c>
      <c r="AF32" s="517">
        <v>99</v>
      </c>
      <c r="AG32" s="517">
        <v>351</v>
      </c>
      <c r="AH32" s="639">
        <v>45</v>
      </c>
      <c r="AI32" s="517">
        <v>400</v>
      </c>
      <c r="AJ32" s="517">
        <v>63</v>
      </c>
      <c r="AK32" s="517">
        <v>337</v>
      </c>
      <c r="AL32" s="517">
        <v>43</v>
      </c>
    </row>
    <row r="33" spans="2:38" s="14" customFormat="1" ht="5.25" customHeight="1"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337"/>
      <c r="AE33" s="458"/>
      <c r="AF33" s="458"/>
      <c r="AG33" s="458"/>
      <c r="AH33" s="458"/>
      <c r="AI33" s="458"/>
      <c r="AK33" s="458"/>
      <c r="AL33" s="458"/>
    </row>
    <row r="34" spans="2:38">
      <c r="B34" s="118" t="s">
        <v>94</v>
      </c>
      <c r="C34" s="118">
        <f t="shared" ref="C34:Z34" si="3">+SUM(C35:C38)</f>
        <v>652</v>
      </c>
      <c r="D34" s="118">
        <f t="shared" si="3"/>
        <v>175</v>
      </c>
      <c r="E34" s="118">
        <f t="shared" si="3"/>
        <v>477</v>
      </c>
      <c r="F34" s="118">
        <f t="shared" si="3"/>
        <v>60</v>
      </c>
      <c r="G34" s="118">
        <f t="shared" si="3"/>
        <v>1023</v>
      </c>
      <c r="H34" s="118">
        <f t="shared" si="3"/>
        <v>170</v>
      </c>
      <c r="I34" s="118">
        <f t="shared" si="3"/>
        <v>853</v>
      </c>
      <c r="J34" s="118">
        <f t="shared" si="3"/>
        <v>93</v>
      </c>
      <c r="K34" s="118">
        <f t="shared" si="3"/>
        <v>1056</v>
      </c>
      <c r="L34" s="118">
        <f t="shared" si="3"/>
        <v>172</v>
      </c>
      <c r="M34" s="118">
        <f t="shared" si="3"/>
        <v>884</v>
      </c>
      <c r="N34" s="118">
        <f t="shared" si="3"/>
        <v>124</v>
      </c>
      <c r="O34" s="118">
        <f t="shared" si="3"/>
        <v>991</v>
      </c>
      <c r="P34" s="118">
        <f t="shared" si="3"/>
        <v>166</v>
      </c>
      <c r="Q34" s="118">
        <f t="shared" si="3"/>
        <v>825</v>
      </c>
      <c r="R34" s="118">
        <f t="shared" si="3"/>
        <v>99</v>
      </c>
      <c r="S34" s="118">
        <f t="shared" si="3"/>
        <v>1097</v>
      </c>
      <c r="T34" s="118">
        <f t="shared" si="3"/>
        <v>187</v>
      </c>
      <c r="U34" s="118">
        <f t="shared" si="3"/>
        <v>910</v>
      </c>
      <c r="V34" s="118">
        <f t="shared" si="3"/>
        <v>96</v>
      </c>
      <c r="W34" s="118">
        <f t="shared" si="3"/>
        <v>1010</v>
      </c>
      <c r="X34" s="118">
        <f t="shared" si="3"/>
        <v>171</v>
      </c>
      <c r="Y34" s="118">
        <f t="shared" si="3"/>
        <v>839</v>
      </c>
      <c r="Z34" s="118">
        <f t="shared" si="3"/>
        <v>98</v>
      </c>
      <c r="AA34" s="118">
        <f>SUM(AA35:AA38)</f>
        <v>959</v>
      </c>
      <c r="AB34" s="118">
        <f>SUM(AB35:AB38)</f>
        <v>147</v>
      </c>
      <c r="AC34" s="118">
        <f>SUM(AC35:AC38)</f>
        <v>807</v>
      </c>
      <c r="AD34" s="118">
        <f>SUM(AD35:AD38)</f>
        <v>87</v>
      </c>
      <c r="AE34" s="427">
        <f>+AE35+AE36</f>
        <v>922</v>
      </c>
      <c r="AF34" s="427">
        <f>+AF35</f>
        <v>157</v>
      </c>
      <c r="AG34" s="427">
        <f>+AG35+AG36</f>
        <v>765</v>
      </c>
      <c r="AH34" s="427">
        <f>+AH35+AH36</f>
        <v>90</v>
      </c>
      <c r="AI34" s="1071">
        <f>+AI35+AI36</f>
        <v>832</v>
      </c>
      <c r="AJ34" s="221">
        <f>+AJ35</f>
        <v>133</v>
      </c>
      <c r="AK34" s="1072">
        <f>+AK35+AK36</f>
        <v>699</v>
      </c>
      <c r="AL34" s="1073">
        <f>+AL35+AL36</f>
        <v>79</v>
      </c>
    </row>
    <row r="35" spans="2:38" ht="12.75">
      <c r="B35" s="126" t="s">
        <v>95</v>
      </c>
      <c r="C35" s="464">
        <v>638</v>
      </c>
      <c r="D35" s="464">
        <v>167</v>
      </c>
      <c r="E35" s="464">
        <v>471</v>
      </c>
      <c r="F35" s="464">
        <v>60</v>
      </c>
      <c r="G35" s="464">
        <v>1005</v>
      </c>
      <c r="H35" s="464">
        <v>170</v>
      </c>
      <c r="I35" s="464">
        <v>835</v>
      </c>
      <c r="J35" s="464">
        <v>91</v>
      </c>
      <c r="K35" s="464">
        <v>1041</v>
      </c>
      <c r="L35" s="464">
        <v>172</v>
      </c>
      <c r="M35" s="464">
        <v>869</v>
      </c>
      <c r="N35" s="464">
        <v>122</v>
      </c>
      <c r="O35" s="464">
        <v>978</v>
      </c>
      <c r="P35" s="464">
        <v>163</v>
      </c>
      <c r="Q35" s="464">
        <v>815</v>
      </c>
      <c r="R35" s="464">
        <v>95</v>
      </c>
      <c r="S35" s="464">
        <v>1089</v>
      </c>
      <c r="T35" s="464">
        <v>187</v>
      </c>
      <c r="U35" s="464">
        <v>902</v>
      </c>
      <c r="V35" s="464">
        <v>91</v>
      </c>
      <c r="W35" s="464">
        <v>1005</v>
      </c>
      <c r="X35" s="464">
        <v>171</v>
      </c>
      <c r="Y35" s="464">
        <v>834</v>
      </c>
      <c r="Z35" s="464">
        <v>94</v>
      </c>
      <c r="AA35" s="457">
        <v>954</v>
      </c>
      <c r="AB35" s="461">
        <v>147</v>
      </c>
      <c r="AC35" s="458">
        <v>807</v>
      </c>
      <c r="AD35" s="461">
        <v>83</v>
      </c>
      <c r="AE35" s="759">
        <v>917</v>
      </c>
      <c r="AF35" s="461">
        <v>157</v>
      </c>
      <c r="AG35" s="458">
        <v>760</v>
      </c>
      <c r="AH35" s="461">
        <v>86</v>
      </c>
      <c r="AI35" s="457">
        <v>827</v>
      </c>
      <c r="AJ35" s="462">
        <v>133</v>
      </c>
      <c r="AK35" s="458">
        <v>694</v>
      </c>
      <c r="AL35" s="462">
        <v>75</v>
      </c>
    </row>
    <row r="36" spans="2:38" ht="12.75">
      <c r="B36" s="126" t="s">
        <v>96</v>
      </c>
      <c r="C36" s="344">
        <v>14</v>
      </c>
      <c r="D36" s="344">
        <v>8</v>
      </c>
      <c r="E36" s="344">
        <v>6</v>
      </c>
      <c r="F36" s="344">
        <v>0</v>
      </c>
      <c r="G36" s="344">
        <v>18</v>
      </c>
      <c r="H36" s="344">
        <v>0</v>
      </c>
      <c r="I36" s="344">
        <v>18</v>
      </c>
      <c r="J36" s="344">
        <v>2</v>
      </c>
      <c r="K36" s="344">
        <v>15</v>
      </c>
      <c r="L36" s="344">
        <v>0</v>
      </c>
      <c r="M36" s="344">
        <v>15</v>
      </c>
      <c r="N36" s="344">
        <v>2</v>
      </c>
      <c r="O36" s="344">
        <v>13</v>
      </c>
      <c r="P36" s="344">
        <v>3</v>
      </c>
      <c r="Q36" s="344">
        <v>10</v>
      </c>
      <c r="R36" s="344">
        <v>4</v>
      </c>
      <c r="S36" s="344">
        <v>8</v>
      </c>
      <c r="T36" s="344">
        <v>0</v>
      </c>
      <c r="U36" s="344">
        <v>8</v>
      </c>
      <c r="V36" s="344">
        <v>5</v>
      </c>
      <c r="W36" s="344">
        <v>5</v>
      </c>
      <c r="X36" s="344">
        <v>0</v>
      </c>
      <c r="Y36" s="344">
        <v>5</v>
      </c>
      <c r="Z36" s="344">
        <v>4</v>
      </c>
      <c r="AA36" s="457">
        <v>5</v>
      </c>
      <c r="AB36" s="462" t="s">
        <v>9</v>
      </c>
      <c r="AC36" s="458" t="s">
        <v>9</v>
      </c>
      <c r="AD36" s="462">
        <v>4</v>
      </c>
      <c r="AE36" s="759">
        <v>5</v>
      </c>
      <c r="AF36" s="462" t="s">
        <v>9</v>
      </c>
      <c r="AG36" s="458">
        <v>5</v>
      </c>
      <c r="AH36" s="462">
        <v>4</v>
      </c>
      <c r="AI36" s="457">
        <v>5</v>
      </c>
      <c r="AJ36" s="462" t="s">
        <v>9</v>
      </c>
      <c r="AK36" s="458">
        <v>5</v>
      </c>
      <c r="AL36" s="462">
        <v>4</v>
      </c>
    </row>
    <row r="37" spans="2:38">
      <c r="B37" s="126" t="s">
        <v>97</v>
      </c>
      <c r="C37" s="344">
        <v>0</v>
      </c>
      <c r="D37" s="344">
        <v>0</v>
      </c>
      <c r="E37" s="344">
        <v>0</v>
      </c>
      <c r="F37" s="344">
        <v>0</v>
      </c>
      <c r="G37" s="344">
        <v>0</v>
      </c>
      <c r="H37" s="344">
        <v>0</v>
      </c>
      <c r="I37" s="344">
        <v>0</v>
      </c>
      <c r="J37" s="344">
        <v>0</v>
      </c>
      <c r="K37" s="344">
        <v>0</v>
      </c>
      <c r="L37" s="344">
        <v>0</v>
      </c>
      <c r="M37" s="344">
        <v>0</v>
      </c>
      <c r="N37" s="344">
        <v>0</v>
      </c>
      <c r="O37" s="344">
        <v>0</v>
      </c>
      <c r="P37" s="344">
        <v>0</v>
      </c>
      <c r="Q37" s="344">
        <v>0</v>
      </c>
      <c r="R37" s="344">
        <v>0</v>
      </c>
      <c r="S37" s="344">
        <v>0</v>
      </c>
      <c r="T37" s="344">
        <v>0</v>
      </c>
      <c r="U37" s="344">
        <v>0</v>
      </c>
      <c r="V37" s="344">
        <v>0</v>
      </c>
      <c r="W37" s="344">
        <v>0</v>
      </c>
      <c r="X37" s="344">
        <v>0</v>
      </c>
      <c r="Y37" s="344">
        <v>0</v>
      </c>
      <c r="Z37" s="344">
        <v>0</v>
      </c>
      <c r="AA37" s="457" t="s">
        <v>9</v>
      </c>
      <c r="AB37" s="462" t="s">
        <v>9</v>
      </c>
      <c r="AC37" s="458" t="s">
        <v>9</v>
      </c>
      <c r="AD37" s="462" t="s">
        <v>9</v>
      </c>
      <c r="AE37" s="457" t="s">
        <v>9</v>
      </c>
      <c r="AF37" s="462" t="s">
        <v>9</v>
      </c>
      <c r="AG37" s="458" t="s">
        <v>9</v>
      </c>
      <c r="AH37" s="462" t="s">
        <v>9</v>
      </c>
      <c r="AI37" s="457" t="s">
        <v>9</v>
      </c>
      <c r="AJ37" s="462" t="s">
        <v>9</v>
      </c>
      <c r="AK37" s="458" t="s">
        <v>9</v>
      </c>
      <c r="AL37" s="462" t="s">
        <v>9</v>
      </c>
    </row>
    <row r="38" spans="2:38">
      <c r="B38" s="127" t="s">
        <v>98</v>
      </c>
      <c r="C38" s="424">
        <v>0</v>
      </c>
      <c r="D38" s="424">
        <v>0</v>
      </c>
      <c r="E38" s="424">
        <v>0</v>
      </c>
      <c r="F38" s="424">
        <v>0</v>
      </c>
      <c r="G38" s="424">
        <v>0</v>
      </c>
      <c r="H38" s="424">
        <v>0</v>
      </c>
      <c r="I38" s="424">
        <v>0</v>
      </c>
      <c r="J38" s="424">
        <v>0</v>
      </c>
      <c r="K38" s="424">
        <v>0</v>
      </c>
      <c r="L38" s="424">
        <v>0</v>
      </c>
      <c r="M38" s="424">
        <v>0</v>
      </c>
      <c r="N38" s="424">
        <v>0</v>
      </c>
      <c r="O38" s="424">
        <v>0</v>
      </c>
      <c r="P38" s="424">
        <v>0</v>
      </c>
      <c r="Q38" s="424">
        <v>0</v>
      </c>
      <c r="R38" s="424">
        <v>0</v>
      </c>
      <c r="S38" s="424">
        <v>0</v>
      </c>
      <c r="T38" s="424">
        <v>0</v>
      </c>
      <c r="U38" s="424">
        <v>0</v>
      </c>
      <c r="V38" s="424">
        <v>0</v>
      </c>
      <c r="W38" s="424">
        <v>0</v>
      </c>
      <c r="X38" s="424">
        <v>0</v>
      </c>
      <c r="Y38" s="424">
        <v>0</v>
      </c>
      <c r="Z38" s="424">
        <v>0</v>
      </c>
      <c r="AA38" s="459" t="s">
        <v>9</v>
      </c>
      <c r="AB38" s="463" t="s">
        <v>9</v>
      </c>
      <c r="AC38" s="460" t="s">
        <v>9</v>
      </c>
      <c r="AD38" s="463" t="s">
        <v>9</v>
      </c>
      <c r="AE38" s="459" t="s">
        <v>9</v>
      </c>
      <c r="AF38" s="463" t="s">
        <v>9</v>
      </c>
      <c r="AG38" s="460" t="s">
        <v>9</v>
      </c>
      <c r="AH38" s="463" t="s">
        <v>9</v>
      </c>
      <c r="AI38" s="459" t="s">
        <v>9</v>
      </c>
      <c r="AJ38" s="463" t="s">
        <v>9</v>
      </c>
      <c r="AK38" s="460" t="s">
        <v>9</v>
      </c>
      <c r="AL38" s="463" t="s">
        <v>9</v>
      </c>
    </row>
    <row r="40" spans="2:38" ht="48" customHeight="1">
      <c r="B40" s="1482" t="s">
        <v>131</v>
      </c>
      <c r="C40" s="1482"/>
      <c r="D40" s="1482"/>
      <c r="E40" s="1482"/>
      <c r="F40" s="1482"/>
      <c r="G40" s="1482"/>
      <c r="H40" s="1482"/>
      <c r="I40" s="1482"/>
      <c r="J40" s="1482"/>
      <c r="K40" s="1482"/>
      <c r="L40" s="1482"/>
      <c r="M40" s="1482"/>
      <c r="N40" s="1482"/>
      <c r="O40" s="131"/>
    </row>
    <row r="41" spans="2:38">
      <c r="B41" s="131"/>
      <c r="C41" s="131"/>
      <c r="D41" s="131"/>
      <c r="E41" s="131"/>
      <c r="F41" s="131"/>
      <c r="G41" s="131"/>
      <c r="H41" s="131"/>
      <c r="I41" s="131"/>
      <c r="J41" s="1482"/>
      <c r="K41" s="1482"/>
      <c r="L41" s="1482"/>
      <c r="M41" s="1482"/>
      <c r="N41" s="1482"/>
      <c r="O41" s="1482"/>
    </row>
    <row r="42" spans="2:38">
      <c r="B42" s="10" t="s">
        <v>11</v>
      </c>
      <c r="C42" s="131"/>
      <c r="D42" s="131"/>
      <c r="E42" s="131"/>
      <c r="F42" s="131"/>
      <c r="G42" s="131"/>
      <c r="H42" s="131"/>
      <c r="I42" s="131"/>
      <c r="J42" s="1482"/>
      <c r="K42" s="1482"/>
      <c r="L42" s="1482"/>
      <c r="M42" s="1482"/>
      <c r="N42" s="1482"/>
      <c r="O42" s="1482"/>
    </row>
    <row r="45" spans="2:38" ht="15">
      <c r="B45" s="9" t="s">
        <v>465</v>
      </c>
    </row>
    <row r="47" spans="2:38" ht="18">
      <c r="L47" s="132"/>
    </row>
    <row r="50" spans="16:24">
      <c r="P50" s="14"/>
      <c r="Q50" s="14"/>
      <c r="R50" s="14"/>
      <c r="S50" s="14"/>
      <c r="U50" s="14"/>
      <c r="V50" s="14"/>
      <c r="W50" s="14"/>
      <c r="X50" s="14"/>
    </row>
    <row r="51" spans="16:24">
      <c r="P51" s="14"/>
      <c r="Q51" s="533" t="s">
        <v>74</v>
      </c>
      <c r="R51" s="761">
        <v>276</v>
      </c>
      <c r="S51" s="466"/>
      <c r="U51" s="14"/>
      <c r="V51" s="760"/>
      <c r="W51" s="1069"/>
      <c r="X51" s="14"/>
    </row>
    <row r="52" spans="16:24">
      <c r="P52" s="14"/>
      <c r="Q52" s="533" t="s">
        <v>75</v>
      </c>
      <c r="R52" s="761">
        <v>764</v>
      </c>
      <c r="S52" s="466"/>
      <c r="U52" s="14"/>
      <c r="V52" s="123"/>
      <c r="W52" s="466"/>
      <c r="X52" s="14"/>
    </row>
    <row r="53" spans="16:24">
      <c r="P53" s="14"/>
      <c r="Q53" s="533" t="s">
        <v>76</v>
      </c>
      <c r="R53" s="761">
        <v>636</v>
      </c>
      <c r="S53" s="466"/>
      <c r="U53" s="14"/>
      <c r="V53" s="123"/>
      <c r="W53" s="466"/>
      <c r="X53" s="14"/>
    </row>
    <row r="54" spans="16:24">
      <c r="P54" s="14"/>
      <c r="Q54" s="533" t="s">
        <v>77</v>
      </c>
      <c r="R54" s="761">
        <v>458</v>
      </c>
      <c r="S54" s="466"/>
      <c r="U54" s="14"/>
      <c r="V54" s="123"/>
      <c r="W54" s="466"/>
      <c r="X54" s="14"/>
    </row>
    <row r="55" spans="16:24">
      <c r="P55" s="14"/>
      <c r="Q55" s="533" t="s">
        <v>79</v>
      </c>
      <c r="R55" s="761">
        <v>855</v>
      </c>
      <c r="S55" s="466"/>
      <c r="U55" s="14"/>
      <c r="V55" s="123"/>
      <c r="W55" s="466"/>
      <c r="X55" s="14"/>
    </row>
    <row r="56" spans="16:24">
      <c r="P56" s="14"/>
      <c r="Q56" s="533" t="s">
        <v>80</v>
      </c>
      <c r="R56" s="761">
        <v>87</v>
      </c>
      <c r="S56" s="466"/>
      <c r="U56" s="14"/>
      <c r="V56" s="123"/>
      <c r="W56" s="466"/>
      <c r="X56" s="14"/>
    </row>
    <row r="57" spans="16:24">
      <c r="P57" s="14"/>
      <c r="Q57" s="533" t="s">
        <v>132</v>
      </c>
      <c r="R57" s="761">
        <v>26</v>
      </c>
      <c r="S57" s="466"/>
      <c r="U57" s="14"/>
      <c r="V57" s="123"/>
      <c r="W57" s="466"/>
      <c r="X57" s="14"/>
    </row>
    <row r="58" spans="16:24">
      <c r="P58" s="14"/>
      <c r="Q58" s="533" t="s">
        <v>81</v>
      </c>
      <c r="R58" s="761">
        <v>404</v>
      </c>
      <c r="S58" s="466"/>
      <c r="U58" s="14"/>
      <c r="V58" s="123"/>
      <c r="W58" s="466"/>
      <c r="X58" s="14"/>
    </row>
    <row r="59" spans="16:24">
      <c r="P59" s="14"/>
      <c r="Q59" s="533" t="s">
        <v>82</v>
      </c>
      <c r="R59" s="761">
        <v>591</v>
      </c>
      <c r="S59" s="466"/>
      <c r="U59" s="14"/>
      <c r="V59" s="123"/>
      <c r="W59" s="466"/>
      <c r="X59" s="14"/>
    </row>
    <row r="60" spans="16:24">
      <c r="P60" s="14"/>
      <c r="Q60" s="533" t="s">
        <v>84</v>
      </c>
      <c r="R60" s="761">
        <v>4700</v>
      </c>
      <c r="S60" s="466"/>
      <c r="U60" s="14"/>
      <c r="V60" s="123"/>
      <c r="W60" s="466"/>
      <c r="X60" s="14"/>
    </row>
    <row r="61" spans="16:24">
      <c r="P61" s="14"/>
      <c r="Q61" s="533" t="s">
        <v>85</v>
      </c>
      <c r="R61" s="761">
        <v>6965</v>
      </c>
      <c r="S61" s="466"/>
      <c r="U61" s="14"/>
      <c r="V61" s="123"/>
      <c r="W61" s="466"/>
      <c r="X61" s="14"/>
    </row>
    <row r="62" spans="16:24">
      <c r="P62" s="14"/>
      <c r="Q62" s="533" t="s">
        <v>87</v>
      </c>
      <c r="R62" s="761">
        <v>424</v>
      </c>
      <c r="S62" s="466"/>
      <c r="U62" s="14"/>
      <c r="V62" s="123"/>
      <c r="W62" s="466"/>
      <c r="X62" s="14"/>
    </row>
    <row r="63" spans="16:24">
      <c r="P63" s="14"/>
      <c r="Q63" s="533" t="s">
        <v>90</v>
      </c>
      <c r="R63" s="761">
        <v>433</v>
      </c>
      <c r="S63" s="466"/>
      <c r="U63" s="14"/>
      <c r="V63" s="123"/>
      <c r="W63" s="466"/>
      <c r="X63" s="14"/>
    </row>
    <row r="64" spans="16:24">
      <c r="P64" s="14"/>
      <c r="Q64" s="533" t="s">
        <v>92</v>
      </c>
      <c r="R64" s="761">
        <v>189</v>
      </c>
      <c r="S64" s="466"/>
      <c r="U64" s="14"/>
      <c r="V64" s="123"/>
      <c r="W64" s="466"/>
      <c r="X64" s="14"/>
    </row>
    <row r="65" spans="2:24">
      <c r="P65" s="14"/>
      <c r="Q65" s="533" t="s">
        <v>40</v>
      </c>
      <c r="R65" s="761">
        <v>210</v>
      </c>
      <c r="S65" s="466"/>
      <c r="U65" s="14"/>
      <c r="V65" s="123"/>
      <c r="W65" s="466"/>
      <c r="X65" s="14"/>
    </row>
    <row r="66" spans="2:24">
      <c r="P66" s="14"/>
      <c r="Q66" s="533" t="s">
        <v>93</v>
      </c>
      <c r="R66" s="761">
        <v>400</v>
      </c>
      <c r="S66" s="466"/>
      <c r="U66" s="14"/>
      <c r="V66" s="123"/>
      <c r="W66" s="466"/>
      <c r="X66" s="14"/>
    </row>
    <row r="67" spans="2:24" ht="12.75">
      <c r="P67" s="14"/>
      <c r="Q67" s="533" t="s">
        <v>95</v>
      </c>
      <c r="R67" s="762">
        <v>827</v>
      </c>
      <c r="S67" s="458"/>
      <c r="U67" s="14"/>
      <c r="V67" s="123"/>
      <c r="W67" s="466"/>
      <c r="X67" s="14"/>
    </row>
    <row r="68" spans="2:24" ht="12.75">
      <c r="C68" s="131"/>
      <c r="D68" s="131"/>
      <c r="E68" s="131"/>
      <c r="F68" s="131"/>
      <c r="G68" s="131"/>
      <c r="H68" s="131"/>
      <c r="I68" s="131"/>
      <c r="J68" s="131"/>
      <c r="K68" s="131"/>
      <c r="L68" s="131"/>
      <c r="M68" s="131"/>
      <c r="N68" s="131"/>
      <c r="O68" s="131"/>
      <c r="P68" s="14"/>
      <c r="Q68" s="402" t="s">
        <v>96</v>
      </c>
      <c r="R68" s="762">
        <v>5</v>
      </c>
      <c r="S68" s="458"/>
      <c r="U68" s="14"/>
      <c r="V68" s="123"/>
      <c r="W68" s="466"/>
      <c r="X68" s="14"/>
    </row>
    <row r="69" spans="2:24">
      <c r="C69" s="131"/>
      <c r="D69" s="131"/>
      <c r="E69" s="131"/>
      <c r="F69" s="131"/>
      <c r="G69" s="131"/>
      <c r="H69" s="131"/>
      <c r="I69" s="131"/>
      <c r="J69" s="131"/>
      <c r="K69" s="131"/>
      <c r="L69" s="131"/>
      <c r="M69" s="131"/>
      <c r="N69" s="131"/>
      <c r="O69" s="131"/>
      <c r="P69" s="14"/>
      <c r="Q69" s="14"/>
      <c r="R69" s="14"/>
      <c r="S69" s="14"/>
      <c r="U69" s="14"/>
      <c r="V69" s="123"/>
      <c r="W69" s="466"/>
      <c r="X69" s="14"/>
    </row>
    <row r="70" spans="2:24"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1"/>
      <c r="O70" s="131"/>
      <c r="U70" s="14"/>
      <c r="V70" s="123"/>
      <c r="W70" s="466"/>
      <c r="X70" s="14"/>
    </row>
    <row r="71" spans="2:24">
      <c r="C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1"/>
      <c r="O71" s="131"/>
      <c r="U71" s="14"/>
      <c r="V71" s="123"/>
      <c r="W71" s="466"/>
      <c r="X71" s="14"/>
    </row>
    <row r="72" spans="2:24"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U72" s="14"/>
      <c r="V72" s="123"/>
      <c r="W72" s="466"/>
      <c r="X72" s="14"/>
    </row>
    <row r="73" spans="2:24"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1"/>
      <c r="U73" s="14"/>
      <c r="V73" s="123"/>
      <c r="W73" s="466"/>
      <c r="X73" s="14"/>
    </row>
    <row r="74" spans="2:24">
      <c r="U74" s="14"/>
      <c r="V74" s="123"/>
      <c r="W74" s="458"/>
      <c r="X74" s="14"/>
    </row>
    <row r="75" spans="2:24">
      <c r="U75" s="14"/>
      <c r="V75" s="123"/>
      <c r="W75" s="458"/>
      <c r="X75" s="14"/>
    </row>
    <row r="76" spans="2:24">
      <c r="K76" s="131"/>
      <c r="L76" s="131"/>
      <c r="M76" s="131"/>
      <c r="N76" s="131"/>
      <c r="O76" s="131"/>
    </row>
    <row r="77" spans="2:24">
      <c r="K77" s="131"/>
      <c r="L77" s="131"/>
      <c r="M77" s="131"/>
      <c r="N77" s="131"/>
      <c r="O77" s="131"/>
    </row>
    <row r="78" spans="2:24" ht="46.9" customHeight="1">
      <c r="B78" s="1482" t="s">
        <v>133</v>
      </c>
      <c r="C78" s="1482"/>
      <c r="D78" s="1482"/>
      <c r="E78" s="1482"/>
      <c r="F78" s="1482"/>
      <c r="G78" s="1482"/>
      <c r="H78" s="1482"/>
      <c r="I78" s="1482"/>
      <c r="J78" s="1482"/>
      <c r="K78" s="1482"/>
      <c r="L78" s="1482"/>
      <c r="M78" s="1482"/>
      <c r="N78" s="1482"/>
      <c r="O78" s="131"/>
    </row>
    <row r="79" spans="2:24">
      <c r="B79" s="10" t="s">
        <v>11</v>
      </c>
      <c r="C79" s="131"/>
      <c r="D79" s="131"/>
      <c r="E79" s="131"/>
      <c r="F79" s="131"/>
      <c r="G79" s="131"/>
      <c r="H79" s="131"/>
      <c r="I79" s="131"/>
      <c r="J79" s="131"/>
    </row>
  </sheetData>
  <mergeCells count="15">
    <mergeCell ref="AI4:AL4"/>
    <mergeCell ref="B78:N78"/>
    <mergeCell ref="S4:V4"/>
    <mergeCell ref="W4:Z4"/>
    <mergeCell ref="B40:N40"/>
    <mergeCell ref="J41:O41"/>
    <mergeCell ref="J42:O42"/>
    <mergeCell ref="AE4:AH4"/>
    <mergeCell ref="AA4:AD4"/>
    <mergeCell ref="B2:Q2"/>
    <mergeCell ref="B4:B5"/>
    <mergeCell ref="C4:F4"/>
    <mergeCell ref="G4:J4"/>
    <mergeCell ref="K4:N4"/>
    <mergeCell ref="O4:R4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ignoredErrors>
    <ignoredError sqref="AF34 AJ34" formula="1"/>
  </ignoredError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R56"/>
  <sheetViews>
    <sheetView view="pageLayout" zoomScale="85" zoomScaleNormal="100" zoomScalePageLayoutView="85" workbookViewId="0">
      <selection activeCell="R23" sqref="R23"/>
    </sheetView>
  </sheetViews>
  <sheetFormatPr baseColWidth="10" defaultColWidth="11.42578125" defaultRowHeight="12.75"/>
  <cols>
    <col min="1" max="1" width="12.5703125" style="3" customWidth="1"/>
    <col min="2" max="14" width="11.42578125" style="3"/>
    <col min="15" max="15" width="13.5703125" style="3" customWidth="1"/>
    <col min="16" max="16" width="12.5703125" style="3" bestFit="1" customWidth="1"/>
    <col min="17" max="16384" width="11.42578125" style="3"/>
  </cols>
  <sheetData>
    <row r="1" spans="1:18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7"/>
      <c r="P1" s="997"/>
      <c r="Q1" s="997"/>
      <c r="R1" s="998" t="s">
        <v>436</v>
      </c>
    </row>
    <row r="2" spans="1:18" ht="15.75" customHeight="1">
      <c r="A2" s="1483" t="s">
        <v>467</v>
      </c>
      <c r="B2" s="1483"/>
      <c r="C2" s="1483"/>
      <c r="D2" s="1483"/>
      <c r="E2" s="1483"/>
      <c r="F2" s="1483"/>
      <c r="G2" s="1483"/>
      <c r="H2" s="1483"/>
      <c r="I2" s="1483"/>
      <c r="J2" s="1483"/>
      <c r="K2" s="1483"/>
      <c r="L2" s="1483"/>
      <c r="M2" s="1483"/>
      <c r="N2" s="1483"/>
      <c r="O2" s="1483"/>
      <c r="P2" s="193"/>
    </row>
    <row r="3" spans="1:18" ht="21" customHeight="1">
      <c r="A3" s="1483"/>
      <c r="B3" s="1483"/>
      <c r="C3" s="1483"/>
      <c r="D3" s="1483"/>
      <c r="E3" s="1483"/>
      <c r="F3" s="1483"/>
      <c r="G3" s="1483"/>
      <c r="H3" s="1483"/>
      <c r="I3" s="1483"/>
      <c r="J3" s="1483"/>
      <c r="K3" s="1483"/>
      <c r="L3" s="1483"/>
      <c r="M3" s="1483"/>
      <c r="N3" s="1483"/>
      <c r="O3" s="1483"/>
      <c r="P3" s="109"/>
      <c r="Q3" s="209"/>
    </row>
    <row r="4" spans="1:18">
      <c r="N4" s="4"/>
      <c r="O4" s="31"/>
      <c r="P4" s="210"/>
      <c r="Q4" s="210"/>
    </row>
    <row r="5" spans="1:18">
      <c r="N5" s="4"/>
      <c r="O5" s="31"/>
      <c r="P5" s="210"/>
      <c r="Q5" s="210"/>
    </row>
    <row r="6" spans="1:18">
      <c r="A6" s="4"/>
      <c r="B6" s="4"/>
      <c r="N6" s="4"/>
      <c r="O6" s="31"/>
      <c r="P6" s="210"/>
      <c r="Q6" s="210"/>
    </row>
    <row r="7" spans="1:18">
      <c r="A7" s="4"/>
      <c r="B7" s="157"/>
      <c r="N7" s="4"/>
      <c r="O7" s="4"/>
      <c r="P7" s="4"/>
    </row>
    <row r="8" spans="1:18">
      <c r="A8" s="4"/>
      <c r="B8" s="155"/>
      <c r="N8" s="4"/>
    </row>
    <row r="9" spans="1:18">
      <c r="A9" s="4"/>
      <c r="B9" s="155"/>
      <c r="N9" s="4"/>
    </row>
    <row r="10" spans="1:18">
      <c r="N10" s="4"/>
    </row>
    <row r="11" spans="1:18">
      <c r="N11" s="209"/>
    </row>
    <row r="12" spans="1:18">
      <c r="N12" s="209"/>
    </row>
    <row r="13" spans="1:18">
      <c r="N13" s="4"/>
    </row>
    <row r="14" spans="1:18">
      <c r="A14" s="4"/>
      <c r="B14" s="158"/>
      <c r="N14" s="4"/>
    </row>
    <row r="15" spans="1:18">
      <c r="A15" s="4"/>
      <c r="B15" s="158"/>
    </row>
    <row r="16" spans="1:18">
      <c r="A16" s="4"/>
      <c r="B16" s="158"/>
      <c r="P16" s="209"/>
    </row>
    <row r="17" spans="7:17">
      <c r="P17" s="4"/>
    </row>
    <row r="18" spans="7:17">
      <c r="P18" s="209"/>
    </row>
    <row r="19" spans="7:17">
      <c r="P19" s="209"/>
    </row>
    <row r="20" spans="7:17">
      <c r="P20" s="4"/>
    </row>
    <row r="21" spans="7:17">
      <c r="P21" s="209"/>
    </row>
    <row r="22" spans="7:17">
      <c r="P22" s="209"/>
    </row>
    <row r="23" spans="7:17">
      <c r="N23" s="407"/>
      <c r="O23" s="407" t="s">
        <v>6</v>
      </c>
      <c r="P23" s="407" t="s">
        <v>7</v>
      </c>
      <c r="Q23" s="407"/>
    </row>
    <row r="24" spans="7:17">
      <c r="N24" s="407" t="s">
        <v>12</v>
      </c>
      <c r="O24" s="407">
        <v>193762</v>
      </c>
      <c r="P24" s="407">
        <v>18636</v>
      </c>
      <c r="Q24" s="407">
        <f>+O24+P24</f>
        <v>212398</v>
      </c>
    </row>
    <row r="25" spans="7:17">
      <c r="H25" s="11"/>
      <c r="N25" s="407" t="s">
        <v>68</v>
      </c>
      <c r="O25" s="407">
        <v>38748</v>
      </c>
      <c r="P25" s="407">
        <v>3630</v>
      </c>
      <c r="Q25" s="407">
        <f>+O25+P25</f>
        <v>42378</v>
      </c>
    </row>
    <row r="26" spans="7:17">
      <c r="N26" s="407" t="s">
        <v>399</v>
      </c>
      <c r="O26" s="407">
        <v>7051</v>
      </c>
      <c r="P26" s="407">
        <v>1472</v>
      </c>
      <c r="Q26" s="407">
        <f>+O26+P26</f>
        <v>8523</v>
      </c>
    </row>
    <row r="27" spans="7:17">
      <c r="G27" s="260"/>
      <c r="N27" s="407"/>
      <c r="O27" s="407"/>
      <c r="P27" s="407"/>
      <c r="Q27" s="407"/>
    </row>
    <row r="28" spans="7:17">
      <c r="N28" s="407"/>
      <c r="O28" s="407"/>
      <c r="P28" s="407"/>
      <c r="Q28" s="407"/>
    </row>
    <row r="29" spans="7:17">
      <c r="N29" s="407"/>
      <c r="O29" s="407"/>
      <c r="P29" s="407"/>
      <c r="Q29" s="407"/>
    </row>
    <row r="30" spans="7:17">
      <c r="N30" s="407"/>
      <c r="O30" s="465">
        <f>+O24/Q24*100</f>
        <v>91.225906081978167</v>
      </c>
      <c r="P30" s="465">
        <f>+P24/Q24*100</f>
        <v>8.774093918021828</v>
      </c>
      <c r="Q30" s="407"/>
    </row>
    <row r="31" spans="7:17">
      <c r="N31" s="407"/>
      <c r="O31" s="465">
        <f>+O25/Q25*100</f>
        <v>91.434234744442861</v>
      </c>
      <c r="P31" s="465">
        <f>+P25/Q25*100</f>
        <v>8.5657652555571282</v>
      </c>
      <c r="Q31" s="407"/>
    </row>
    <row r="32" spans="7:17">
      <c r="N32" s="407"/>
      <c r="O32" s="465">
        <f>+O26/Q26*100</f>
        <v>82.729086002581255</v>
      </c>
      <c r="P32" s="465">
        <f>+P26/Q26*100</f>
        <v>17.270913997418749</v>
      </c>
      <c r="Q32" s="407"/>
    </row>
    <row r="33" spans="1:10">
      <c r="A33" s="10" t="s">
        <v>11</v>
      </c>
    </row>
    <row r="37" spans="1:10">
      <c r="B37" s="4"/>
      <c r="C37" s="4"/>
      <c r="D37" s="4"/>
      <c r="E37" s="4"/>
      <c r="F37" s="4"/>
      <c r="G37" s="4"/>
      <c r="H37" s="4"/>
      <c r="I37" s="4"/>
      <c r="J37" s="4"/>
    </row>
    <row r="38" spans="1:10">
      <c r="B38" s="4"/>
      <c r="C38" s="4"/>
      <c r="D38" s="4"/>
      <c r="E38" s="4"/>
      <c r="F38" s="4"/>
      <c r="G38" s="4"/>
      <c r="H38" s="4"/>
      <c r="I38" s="4"/>
      <c r="J38" s="4"/>
    </row>
    <row r="39" spans="1:10">
      <c r="A39" s="334"/>
      <c r="B39" s="1484"/>
      <c r="C39" s="1484"/>
      <c r="D39" s="1484"/>
      <c r="E39" s="1484"/>
      <c r="F39" s="366"/>
      <c r="G39" s="366"/>
      <c r="H39" s="366"/>
      <c r="I39" s="366"/>
      <c r="J39" s="4"/>
    </row>
    <row r="40" spans="1:10">
      <c r="A40" s="334"/>
      <c r="B40" s="1066"/>
      <c r="C40" s="1066"/>
      <c r="D40" s="1066"/>
      <c r="E40" s="1066"/>
      <c r="F40" s="366"/>
      <c r="G40" s="366"/>
      <c r="H40" s="366"/>
      <c r="I40" s="366"/>
      <c r="J40" s="4"/>
    </row>
    <row r="41" spans="1:10">
      <c r="A41" s="334"/>
      <c r="B41" s="14"/>
      <c r="C41" s="14"/>
      <c r="D41" s="14"/>
      <c r="E41" s="14"/>
      <c r="F41" s="366"/>
      <c r="G41" s="121"/>
      <c r="H41" s="121"/>
      <c r="I41" s="121"/>
      <c r="J41" s="121"/>
    </row>
    <row r="42" spans="1:10">
      <c r="A42" s="407"/>
      <c r="B42" s="1074"/>
      <c r="C42" s="1074"/>
      <c r="D42" s="1074"/>
      <c r="E42" s="1074"/>
      <c r="F42" s="406"/>
      <c r="G42" s="406"/>
      <c r="H42" s="406"/>
      <c r="I42" s="406"/>
      <c r="J42" s="406"/>
    </row>
    <row r="43" spans="1:10">
      <c r="A43" s="407"/>
      <c r="B43" s="406"/>
      <c r="C43" s="406"/>
      <c r="D43" s="406"/>
      <c r="E43" s="406"/>
      <c r="F43" s="406"/>
      <c r="G43" s="406"/>
      <c r="H43" s="406"/>
      <c r="I43" s="406" t="s">
        <v>466</v>
      </c>
      <c r="J43" s="406"/>
    </row>
    <row r="44" spans="1:10">
      <c r="A44" s="407"/>
      <c r="B44" s="407"/>
      <c r="C44" s="407"/>
      <c r="D44" s="407" t="s">
        <v>6</v>
      </c>
      <c r="E44" s="407" t="s">
        <v>19</v>
      </c>
      <c r="F44" s="407"/>
      <c r="G44" s="407"/>
      <c r="H44" s="407"/>
      <c r="I44" s="407"/>
      <c r="J44" s="407"/>
    </row>
    <row r="45" spans="1:10">
      <c r="A45" s="407"/>
      <c r="B45" s="407"/>
      <c r="C45" s="407" t="s">
        <v>12</v>
      </c>
      <c r="D45" s="407">
        <v>196967</v>
      </c>
      <c r="E45" s="407">
        <v>18250</v>
      </c>
      <c r="F45" s="407">
        <f>+D45+E45</f>
        <v>215217</v>
      </c>
      <c r="G45" s="465">
        <f>+(D45/F45)*100</f>
        <v>91.520186602359473</v>
      </c>
      <c r="H45" s="465">
        <f>+(E45/F45)*100</f>
        <v>8.4798133976405197</v>
      </c>
      <c r="I45" s="407"/>
      <c r="J45" s="407"/>
    </row>
    <row r="46" spans="1:10">
      <c r="A46" s="407"/>
      <c r="B46" s="407" t="s">
        <v>327</v>
      </c>
      <c r="C46" s="407" t="s">
        <v>299</v>
      </c>
      <c r="D46" s="407">
        <v>42137</v>
      </c>
      <c r="E46" s="407">
        <v>3712</v>
      </c>
      <c r="F46" s="407">
        <f>+D46+E46</f>
        <v>45849</v>
      </c>
      <c r="G46" s="465">
        <f>+(D46/F46)*100</f>
        <v>91.903858317520559</v>
      </c>
      <c r="H46" s="465">
        <f>+(E46/F46)*100</f>
        <v>8.096141682479443</v>
      </c>
      <c r="I46" s="407"/>
      <c r="J46" s="407"/>
    </row>
    <row r="47" spans="1:10">
      <c r="A47" s="407"/>
      <c r="B47" s="407"/>
      <c r="C47" s="407" t="s">
        <v>14</v>
      </c>
      <c r="D47" s="407">
        <v>7524</v>
      </c>
      <c r="E47" s="407">
        <v>1285</v>
      </c>
      <c r="F47" s="407">
        <f>+D47+E47</f>
        <v>8809</v>
      </c>
      <c r="G47" s="465">
        <f>+(D47/F47)*100</f>
        <v>85.412646157339083</v>
      </c>
      <c r="H47" s="465">
        <f>+(E47/F47)*100</f>
        <v>14.587353842660916</v>
      </c>
      <c r="I47" s="407"/>
      <c r="J47" s="407"/>
    </row>
    <row r="48" spans="1:10">
      <c r="A48" s="407"/>
      <c r="B48" s="407"/>
      <c r="C48" s="407"/>
      <c r="D48" s="407"/>
      <c r="E48" s="407"/>
      <c r="F48" s="407"/>
      <c r="G48" s="407"/>
      <c r="H48" s="407"/>
      <c r="I48" s="407"/>
      <c r="J48" s="407"/>
    </row>
    <row r="49" spans="1:10">
      <c r="A49" s="407"/>
      <c r="B49" s="407"/>
      <c r="C49" s="407"/>
      <c r="D49" s="407"/>
      <c r="E49" s="407"/>
      <c r="F49" s="407"/>
      <c r="G49" s="407"/>
      <c r="H49" s="407"/>
      <c r="I49" s="407"/>
      <c r="J49" s="407"/>
    </row>
    <row r="50" spans="1:10">
      <c r="A50" s="407"/>
      <c r="B50" s="407"/>
      <c r="C50" s="407"/>
      <c r="D50" s="407"/>
      <c r="E50" s="407"/>
      <c r="F50" s="407"/>
      <c r="G50" s="407"/>
      <c r="H50" s="407"/>
      <c r="I50" s="407"/>
      <c r="J50" s="407"/>
    </row>
    <row r="51" spans="1:10">
      <c r="A51" s="407"/>
      <c r="B51" s="407"/>
      <c r="C51" s="407"/>
      <c r="D51" s="407" t="s">
        <v>6</v>
      </c>
      <c r="E51" s="407" t="s">
        <v>19</v>
      </c>
      <c r="F51" s="407"/>
      <c r="G51" s="407"/>
      <c r="H51" s="407"/>
      <c r="I51" s="407"/>
      <c r="J51" s="407"/>
    </row>
    <row r="52" spans="1:10">
      <c r="A52" s="407"/>
      <c r="B52" s="407"/>
      <c r="C52" s="407" t="s">
        <v>299</v>
      </c>
      <c r="D52" s="465">
        <v>90.754970118307114</v>
      </c>
      <c r="E52" s="465">
        <v>9.24502988169289</v>
      </c>
      <c r="F52" s="407"/>
      <c r="G52" s="407"/>
      <c r="H52" s="407"/>
      <c r="I52" s="407"/>
      <c r="J52" s="407"/>
    </row>
    <row r="53" spans="1:10" hidden="1">
      <c r="A53" s="407"/>
      <c r="B53" s="407"/>
      <c r="C53" s="407"/>
      <c r="D53" s="407"/>
      <c r="E53" s="407"/>
      <c r="F53" s="407"/>
      <c r="G53" s="407"/>
      <c r="H53" s="407"/>
      <c r="I53" s="407"/>
      <c r="J53" s="407"/>
    </row>
    <row r="54" spans="1:10">
      <c r="A54" s="407"/>
      <c r="B54" s="407"/>
      <c r="C54" s="407"/>
      <c r="D54" s="407"/>
      <c r="E54" s="407"/>
      <c r="F54" s="407"/>
      <c r="G54" s="407"/>
      <c r="H54" s="407"/>
      <c r="I54" s="407"/>
      <c r="J54" s="407"/>
    </row>
    <row r="55" spans="1:10">
      <c r="A55" s="407"/>
      <c r="B55" s="407"/>
      <c r="C55" s="407"/>
      <c r="D55" s="407"/>
      <c r="E55" s="407"/>
      <c r="F55" s="407"/>
      <c r="G55" s="407"/>
      <c r="H55" s="407"/>
      <c r="I55" s="407"/>
      <c r="J55" s="407"/>
    </row>
    <row r="56" spans="1:10">
      <c r="A56" s="407"/>
      <c r="B56" s="407"/>
      <c r="C56" s="407"/>
      <c r="D56" s="407"/>
      <c r="E56" s="407"/>
      <c r="F56" s="407"/>
      <c r="G56" s="407"/>
      <c r="H56" s="407"/>
      <c r="I56" s="407"/>
      <c r="J56" s="407"/>
    </row>
  </sheetData>
  <mergeCells count="2">
    <mergeCell ref="A2:O3"/>
    <mergeCell ref="B39:E39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Z43"/>
  <sheetViews>
    <sheetView view="pageLayout" topLeftCell="G1" zoomScaleNormal="90" workbookViewId="0">
      <selection activeCell="Q37" sqref="Q37"/>
    </sheetView>
  </sheetViews>
  <sheetFormatPr baseColWidth="10" defaultColWidth="27.42578125" defaultRowHeight="12"/>
  <cols>
    <col min="1" max="1" width="2.42578125" style="15" customWidth="1"/>
    <col min="2" max="2" width="29.5703125" style="15" customWidth="1"/>
    <col min="3" max="3" width="8.140625" style="15" customWidth="1"/>
    <col min="4" max="4" width="7.140625" style="15" customWidth="1"/>
    <col min="5" max="5" width="8.5703125" style="15" customWidth="1"/>
    <col min="6" max="6" width="8.42578125" style="15" customWidth="1"/>
    <col min="7" max="7" width="7.42578125" style="15" customWidth="1"/>
    <col min="8" max="8" width="8.28515625" style="15" customWidth="1"/>
    <col min="9" max="9" width="8.7109375" style="15" customWidth="1"/>
    <col min="10" max="10" width="8.140625" style="15" customWidth="1"/>
    <col min="11" max="11" width="9" style="15" customWidth="1"/>
    <col min="12" max="12" width="8" style="15" customWidth="1"/>
    <col min="13" max="13" width="7.5703125" style="15" customWidth="1"/>
    <col min="14" max="14" width="9" style="15" customWidth="1"/>
    <col min="15" max="15" width="8.28515625" style="15" bestFit="1" customWidth="1"/>
    <col min="16" max="16" width="7.28515625" style="15" bestFit="1" customWidth="1"/>
    <col min="17" max="17" width="8.28515625" style="15" bestFit="1" customWidth="1"/>
    <col min="18" max="18" width="8" style="15" customWidth="1"/>
    <col min="19" max="19" width="7.7109375" style="15" customWidth="1"/>
    <col min="20" max="20" width="7.5703125" style="15" customWidth="1"/>
    <col min="21" max="21" width="7.42578125" style="15" bestFit="1" customWidth="1"/>
    <col min="22" max="22" width="7.5703125" style="15" customWidth="1"/>
    <col min="23" max="23" width="8.85546875" style="15" customWidth="1"/>
    <col min="24" max="24" width="7.5703125" style="15" customWidth="1"/>
    <col min="25" max="25" width="7.42578125" style="15" customWidth="1"/>
    <col min="26" max="26" width="8" style="15" customWidth="1"/>
    <col min="27" max="16384" width="27.42578125" style="15"/>
  </cols>
  <sheetData>
    <row r="1" spans="1:26" s="3" customFormat="1" ht="19.5" customHeight="1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7"/>
      <c r="P1" s="997"/>
      <c r="Q1" s="997"/>
      <c r="R1" s="997"/>
      <c r="S1" s="997"/>
      <c r="T1" s="997"/>
      <c r="U1" s="997"/>
      <c r="V1" s="997"/>
      <c r="W1" s="997"/>
      <c r="X1" s="997"/>
      <c r="Y1" s="997"/>
      <c r="Z1" s="997"/>
    </row>
    <row r="2" spans="1:26" ht="25.5" customHeight="1">
      <c r="B2" s="1485" t="s">
        <v>468</v>
      </c>
      <c r="C2" s="1485"/>
      <c r="D2" s="1485"/>
      <c r="E2" s="1485"/>
      <c r="F2" s="1485"/>
      <c r="G2" s="1485"/>
      <c r="H2" s="1485"/>
      <c r="I2" s="1485"/>
      <c r="J2" s="1485"/>
      <c r="K2" s="1485"/>
      <c r="L2" s="1485"/>
      <c r="M2" s="1485"/>
      <c r="N2" s="1485"/>
      <c r="O2" s="1485"/>
      <c r="P2" s="1485"/>
      <c r="Q2" s="1485"/>
      <c r="R2" s="1485"/>
      <c r="S2" s="1485"/>
      <c r="T2" s="1485"/>
      <c r="U2" s="1485"/>
      <c r="V2" s="1485"/>
      <c r="W2" s="1485"/>
      <c r="X2" s="1485"/>
      <c r="Y2" s="1485"/>
      <c r="Z2" s="1485"/>
    </row>
    <row r="3" spans="1:26" ht="18.75" customHeight="1">
      <c r="B3" s="1478"/>
      <c r="C3" s="1478"/>
      <c r="D3" s="1478"/>
      <c r="E3" s="1478"/>
      <c r="F3" s="1478"/>
      <c r="G3" s="1478"/>
      <c r="H3" s="1478"/>
      <c r="I3" s="1478"/>
      <c r="J3" s="1478"/>
      <c r="K3" s="1478"/>
      <c r="L3" s="1478"/>
      <c r="M3" s="1478"/>
      <c r="N3" s="1478"/>
      <c r="O3" s="1478"/>
      <c r="P3" s="1478"/>
      <c r="Q3" s="1478"/>
      <c r="R3" s="1478"/>
      <c r="S3" s="1478"/>
      <c r="T3" s="1478"/>
      <c r="U3" s="1478"/>
      <c r="V3" s="1478"/>
      <c r="W3" s="1478"/>
      <c r="X3" s="1478"/>
      <c r="Y3" s="1478"/>
      <c r="Z3" s="1478"/>
    </row>
    <row r="5" spans="1:26">
      <c r="B5" s="1444" t="s">
        <v>66</v>
      </c>
      <c r="C5" s="1479" t="s">
        <v>12</v>
      </c>
      <c r="D5" s="1480"/>
      <c r="E5" s="1480"/>
      <c r="F5" s="1479" t="s">
        <v>303</v>
      </c>
      <c r="G5" s="1480"/>
      <c r="H5" s="1480"/>
      <c r="I5" s="1479" t="s">
        <v>299</v>
      </c>
      <c r="J5" s="1480"/>
      <c r="K5" s="1480"/>
      <c r="L5" s="1479" t="s">
        <v>302</v>
      </c>
      <c r="M5" s="1480"/>
      <c r="N5" s="1480"/>
      <c r="O5" s="1479" t="s">
        <v>161</v>
      </c>
      <c r="P5" s="1480"/>
      <c r="Q5" s="1480"/>
      <c r="R5" s="1479" t="s">
        <v>301</v>
      </c>
      <c r="S5" s="1480"/>
      <c r="T5" s="1480"/>
      <c r="U5" s="1479" t="s">
        <v>14</v>
      </c>
      <c r="V5" s="1480"/>
      <c r="W5" s="1480"/>
      <c r="X5" s="1479" t="s">
        <v>300</v>
      </c>
      <c r="Y5" s="1480"/>
      <c r="Z5" s="1481"/>
    </row>
    <row r="6" spans="1:26">
      <c r="B6" s="1445"/>
      <c r="C6" s="409" t="s">
        <v>2</v>
      </c>
      <c r="D6" s="409" t="s">
        <v>6</v>
      </c>
      <c r="E6" s="409" t="s">
        <v>19</v>
      </c>
      <c r="F6" s="409" t="s">
        <v>2</v>
      </c>
      <c r="G6" s="409" t="s">
        <v>6</v>
      </c>
      <c r="H6" s="409" t="s">
        <v>19</v>
      </c>
      <c r="I6" s="409" t="s">
        <v>2</v>
      </c>
      <c r="J6" s="409" t="s">
        <v>6</v>
      </c>
      <c r="K6" s="409" t="s">
        <v>19</v>
      </c>
      <c r="L6" s="409" t="s">
        <v>2</v>
      </c>
      <c r="M6" s="409" t="s">
        <v>6</v>
      </c>
      <c r="N6" s="409" t="s">
        <v>19</v>
      </c>
      <c r="O6" s="409" t="s">
        <v>2</v>
      </c>
      <c r="P6" s="409" t="s">
        <v>6</v>
      </c>
      <c r="Q6" s="409" t="s">
        <v>19</v>
      </c>
      <c r="R6" s="409" t="s">
        <v>2</v>
      </c>
      <c r="S6" s="409" t="s">
        <v>6</v>
      </c>
      <c r="T6" s="409" t="s">
        <v>19</v>
      </c>
      <c r="U6" s="409" t="s">
        <v>2</v>
      </c>
      <c r="V6" s="409" t="s">
        <v>6</v>
      </c>
      <c r="W6" s="409" t="s">
        <v>19</v>
      </c>
      <c r="X6" s="409" t="s">
        <v>2</v>
      </c>
      <c r="Y6" s="409" t="s">
        <v>6</v>
      </c>
      <c r="Z6" s="409" t="s">
        <v>19</v>
      </c>
    </row>
    <row r="7" spans="1:26" ht="3.75" customHeight="1">
      <c r="B7" s="116"/>
      <c r="F7" s="116"/>
      <c r="G7" s="116"/>
      <c r="H7" s="116"/>
      <c r="I7" s="116"/>
      <c r="K7" s="116"/>
    </row>
    <row r="8" spans="1:26">
      <c r="B8" s="117" t="s">
        <v>5</v>
      </c>
      <c r="C8" s="624">
        <f>+SUM(D8:E8)</f>
        <v>215101</v>
      </c>
      <c r="D8" s="333">
        <v>196915</v>
      </c>
      <c r="E8" s="118">
        <v>18186</v>
      </c>
      <c r="F8" s="427">
        <f>+C8*100/$C$8</f>
        <v>100</v>
      </c>
      <c r="G8" s="427">
        <f>+D8*100/$C$8</f>
        <v>91.545367060125244</v>
      </c>
      <c r="H8" s="427">
        <f>+E8*100/$C$8</f>
        <v>8.4546329398747559</v>
      </c>
      <c r="I8" s="427">
        <f>+SUM(J8:K8)</f>
        <v>45737</v>
      </c>
      <c r="J8" s="333">
        <v>42089</v>
      </c>
      <c r="K8" s="118">
        <v>3648</v>
      </c>
      <c r="L8" s="427">
        <v>100</v>
      </c>
      <c r="M8" s="427">
        <f>+J8*100/I8</f>
        <v>92.023963093337997</v>
      </c>
      <c r="N8" s="427">
        <f>+K8*100/I8</f>
        <v>7.976036906662002</v>
      </c>
      <c r="O8" s="427">
        <f>+SUM(P8:Q8)</f>
        <v>169364</v>
      </c>
      <c r="P8" s="333">
        <v>154826</v>
      </c>
      <c r="Q8" s="118">
        <v>14538</v>
      </c>
      <c r="R8" s="427">
        <v>100</v>
      </c>
      <c r="S8" s="427">
        <f>+P8*100/O8</f>
        <v>91.41612148980893</v>
      </c>
      <c r="T8" s="427">
        <f>+Q8*100/O8</f>
        <v>8.5838785101910684</v>
      </c>
      <c r="U8" s="427">
        <f>+SUM(V8:W8)</f>
        <v>8303</v>
      </c>
      <c r="V8" s="333">
        <v>7018</v>
      </c>
      <c r="W8" s="118">
        <v>1285</v>
      </c>
      <c r="X8" s="427">
        <v>100</v>
      </c>
      <c r="Y8" s="427">
        <f>+V8*100/U8</f>
        <v>84.523666144766949</v>
      </c>
      <c r="Z8" s="427">
        <f>+W8*100/U8</f>
        <v>15.476333855233049</v>
      </c>
    </row>
    <row r="9" spans="1:26" ht="3.75" customHeight="1">
      <c r="B9" s="121"/>
      <c r="C9" s="628"/>
      <c r="F9" s="428"/>
      <c r="G9" s="428"/>
      <c r="H9" s="428"/>
      <c r="I9" s="428"/>
      <c r="L9" s="428"/>
      <c r="M9" s="428"/>
      <c r="N9" s="428"/>
      <c r="O9" s="1076"/>
      <c r="R9" s="428"/>
      <c r="S9" s="628"/>
      <c r="T9" s="628"/>
      <c r="U9" s="1076"/>
      <c r="X9" s="428"/>
      <c r="Y9" s="628"/>
      <c r="Z9" s="628"/>
    </row>
    <row r="10" spans="1:26">
      <c r="B10" s="118" t="s">
        <v>72</v>
      </c>
      <c r="C10" s="624">
        <f t="shared" ref="C10:C33" si="0">+SUM(D10:E10)</f>
        <v>186611</v>
      </c>
      <c r="D10" s="333">
        <v>169257</v>
      </c>
      <c r="E10" s="118">
        <v>17354</v>
      </c>
      <c r="F10" s="427">
        <f>+C10*100/$C$10</f>
        <v>100</v>
      </c>
      <c r="G10" s="427">
        <f>+D10*100/$C$10</f>
        <v>90.700441024376914</v>
      </c>
      <c r="H10" s="427">
        <f>+E10*100/$C$10</f>
        <v>9.2995589756230874</v>
      </c>
      <c r="I10" s="427">
        <f>+SUM(J10:K10)</f>
        <v>41223</v>
      </c>
      <c r="J10" s="333">
        <v>37708</v>
      </c>
      <c r="K10" s="118">
        <v>3515</v>
      </c>
      <c r="L10" s="427">
        <v>100</v>
      </c>
      <c r="M10" s="427">
        <f t="shared" ref="M10:M33" si="1">+J10*100/I10</f>
        <v>91.47320670499478</v>
      </c>
      <c r="N10" s="427">
        <f t="shared" ref="N10:N33" si="2">+K10*100/I10</f>
        <v>8.5267932950052163</v>
      </c>
      <c r="O10" s="1077">
        <f t="shared" ref="O10:O39" si="3">+SUM(P10:Q10)</f>
        <v>145388</v>
      </c>
      <c r="P10" s="333">
        <v>131549</v>
      </c>
      <c r="Q10" s="118">
        <v>13839</v>
      </c>
      <c r="R10" s="427">
        <v>100</v>
      </c>
      <c r="S10" s="427">
        <f t="shared" ref="S10:S33" si="4">+P10*100/O10</f>
        <v>90.481332709714692</v>
      </c>
      <c r="T10" s="427">
        <f t="shared" ref="T10:T33" si="5">+Q10*100/O10</f>
        <v>9.5186672902853058</v>
      </c>
      <c r="U10" s="427">
        <f t="shared" ref="U10:U39" si="6">+SUM(V10:W10)</f>
        <v>6597</v>
      </c>
      <c r="V10" s="333">
        <v>5391</v>
      </c>
      <c r="W10" s="118">
        <v>1206</v>
      </c>
      <c r="X10" s="427">
        <v>100</v>
      </c>
      <c r="Y10" s="427">
        <f t="shared" ref="Y10:Y15" si="7">+V10*100/U10</f>
        <v>81.718963165075039</v>
      </c>
      <c r="Z10" s="427">
        <f t="shared" ref="Z10:Z15" si="8">+W10*100/U10</f>
        <v>18.281036834924965</v>
      </c>
    </row>
    <row r="11" spans="1:26">
      <c r="B11" s="122" t="s">
        <v>73</v>
      </c>
      <c r="C11" s="626">
        <f t="shared" si="0"/>
        <v>1665</v>
      </c>
      <c r="D11" s="1021">
        <v>1665</v>
      </c>
      <c r="E11" s="515">
        <v>0</v>
      </c>
      <c r="F11" s="1078">
        <v>100</v>
      </c>
      <c r="G11" s="1079">
        <f t="shared" ref="G11:G33" si="9">+D11*100/C11</f>
        <v>100</v>
      </c>
      <c r="H11" s="464" t="s">
        <v>9</v>
      </c>
      <c r="I11" s="1077">
        <f t="shared" ref="I11:I33" si="10">+SUM(J11,K11)</f>
        <v>315</v>
      </c>
      <c r="J11" s="1022">
        <v>315</v>
      </c>
      <c r="K11" s="515">
        <v>0</v>
      </c>
      <c r="L11" s="1080">
        <v>100</v>
      </c>
      <c r="M11" s="464">
        <f t="shared" si="1"/>
        <v>100</v>
      </c>
      <c r="N11" s="1075" t="s">
        <v>9</v>
      </c>
      <c r="O11" s="464">
        <f t="shared" si="3"/>
        <v>1350</v>
      </c>
      <c r="P11" s="1279">
        <v>1350</v>
      </c>
      <c r="Q11" s="464" t="s">
        <v>9</v>
      </c>
      <c r="R11" s="1080">
        <v>100</v>
      </c>
      <c r="S11" s="464">
        <f t="shared" si="4"/>
        <v>100</v>
      </c>
      <c r="T11" s="464" t="s">
        <v>9</v>
      </c>
      <c r="U11" s="464">
        <f t="shared" si="6"/>
        <v>58</v>
      </c>
      <c r="V11" s="1022">
        <v>58</v>
      </c>
      <c r="W11" s="464" t="s">
        <v>9</v>
      </c>
      <c r="X11" s="1080">
        <v>100</v>
      </c>
      <c r="Y11" s="464">
        <f t="shared" si="7"/>
        <v>100</v>
      </c>
      <c r="Z11" s="464" t="s">
        <v>9</v>
      </c>
    </row>
    <row r="12" spans="1:26">
      <c r="B12" s="126" t="s">
        <v>74</v>
      </c>
      <c r="C12" s="626">
        <f t="shared" si="0"/>
        <v>2580</v>
      </c>
      <c r="D12" s="1037">
        <v>2304</v>
      </c>
      <c r="E12" s="470">
        <v>276</v>
      </c>
      <c r="F12" s="1081">
        <v>100</v>
      </c>
      <c r="G12" s="466">
        <f t="shared" si="9"/>
        <v>89.302325581395351</v>
      </c>
      <c r="H12" s="344">
        <f t="shared" ref="H12:H33" si="11">+E12*100/C12</f>
        <v>10.697674418604651</v>
      </c>
      <c r="I12" s="1082">
        <f t="shared" si="10"/>
        <v>515</v>
      </c>
      <c r="J12" s="375">
        <v>459</v>
      </c>
      <c r="K12" s="470">
        <v>56</v>
      </c>
      <c r="L12" s="1083">
        <v>100</v>
      </c>
      <c r="M12" s="344">
        <f t="shared" si="1"/>
        <v>89.126213592233015</v>
      </c>
      <c r="N12" s="342">
        <f t="shared" si="2"/>
        <v>10.873786407766991</v>
      </c>
      <c r="O12" s="344">
        <f t="shared" si="3"/>
        <v>2065</v>
      </c>
      <c r="P12" s="100">
        <v>1845</v>
      </c>
      <c r="Q12" s="470">
        <v>220</v>
      </c>
      <c r="R12" s="1083">
        <v>100</v>
      </c>
      <c r="S12" s="344">
        <f t="shared" si="4"/>
        <v>89.346246973365623</v>
      </c>
      <c r="T12" s="344">
        <f t="shared" si="5"/>
        <v>10.653753026634382</v>
      </c>
      <c r="U12" s="1082">
        <f t="shared" si="6"/>
        <v>94</v>
      </c>
      <c r="V12" s="375">
        <v>83</v>
      </c>
      <c r="W12" s="470">
        <v>11</v>
      </c>
      <c r="X12" s="1083">
        <v>100</v>
      </c>
      <c r="Y12" s="344">
        <f t="shared" si="7"/>
        <v>88.297872340425528</v>
      </c>
      <c r="Z12" s="344">
        <f t="shared" si="8"/>
        <v>11.702127659574469</v>
      </c>
    </row>
    <row r="13" spans="1:26">
      <c r="B13" s="126" t="s">
        <v>75</v>
      </c>
      <c r="C13" s="626">
        <f t="shared" si="0"/>
        <v>4583</v>
      </c>
      <c r="D13" s="1037">
        <v>3819</v>
      </c>
      <c r="E13" s="470">
        <v>764</v>
      </c>
      <c r="F13" s="1081">
        <v>100</v>
      </c>
      <c r="G13" s="466">
        <f t="shared" si="9"/>
        <v>83.329696705214928</v>
      </c>
      <c r="H13" s="344">
        <f t="shared" si="11"/>
        <v>16.670303294785075</v>
      </c>
      <c r="I13" s="1082">
        <f t="shared" si="10"/>
        <v>957</v>
      </c>
      <c r="J13" s="375">
        <v>817</v>
      </c>
      <c r="K13" s="470">
        <v>140</v>
      </c>
      <c r="L13" s="1083">
        <v>100</v>
      </c>
      <c r="M13" s="344">
        <f t="shared" si="1"/>
        <v>85.370950888192269</v>
      </c>
      <c r="N13" s="342">
        <f t="shared" si="2"/>
        <v>14.629049111807733</v>
      </c>
      <c r="O13" s="344">
        <f t="shared" si="3"/>
        <v>3626</v>
      </c>
      <c r="P13" s="100">
        <v>3002</v>
      </c>
      <c r="Q13" s="470">
        <v>624</v>
      </c>
      <c r="R13" s="1083">
        <v>100</v>
      </c>
      <c r="S13" s="344">
        <f t="shared" si="4"/>
        <v>82.790954219525645</v>
      </c>
      <c r="T13" s="344">
        <f t="shared" si="5"/>
        <v>17.209045780474352</v>
      </c>
      <c r="U13" s="1082">
        <f t="shared" si="6"/>
        <v>158</v>
      </c>
      <c r="V13" s="375">
        <v>108</v>
      </c>
      <c r="W13" s="470">
        <v>50</v>
      </c>
      <c r="X13" s="1083">
        <v>100</v>
      </c>
      <c r="Y13" s="344">
        <f t="shared" si="7"/>
        <v>68.35443037974683</v>
      </c>
      <c r="Z13" s="344">
        <f t="shared" si="8"/>
        <v>31.645569620253166</v>
      </c>
    </row>
    <row r="14" spans="1:26">
      <c r="B14" s="126" t="s">
        <v>76</v>
      </c>
      <c r="C14" s="626">
        <f t="shared" si="0"/>
        <v>2254</v>
      </c>
      <c r="D14" s="1037">
        <v>1618</v>
      </c>
      <c r="E14" s="470">
        <v>636</v>
      </c>
      <c r="F14" s="1081">
        <v>100</v>
      </c>
      <c r="G14" s="466">
        <f t="shared" si="9"/>
        <v>71.783496007098492</v>
      </c>
      <c r="H14" s="344">
        <f t="shared" si="11"/>
        <v>28.216503992901508</v>
      </c>
      <c r="I14" s="1082">
        <f t="shared" si="10"/>
        <v>721</v>
      </c>
      <c r="J14" s="375">
        <v>593</v>
      </c>
      <c r="K14" s="470">
        <v>128</v>
      </c>
      <c r="L14" s="1083">
        <v>100</v>
      </c>
      <c r="M14" s="344">
        <f t="shared" si="1"/>
        <v>82.246879334257969</v>
      </c>
      <c r="N14" s="342">
        <f t="shared" si="2"/>
        <v>17.753120665742024</v>
      </c>
      <c r="O14" s="344">
        <f t="shared" si="3"/>
        <v>1533</v>
      </c>
      <c r="P14" s="100">
        <v>1025</v>
      </c>
      <c r="Q14" s="470">
        <v>508</v>
      </c>
      <c r="R14" s="1083">
        <v>100</v>
      </c>
      <c r="S14" s="344">
        <f t="shared" si="4"/>
        <v>66.862361382909327</v>
      </c>
      <c r="T14" s="344">
        <f t="shared" si="5"/>
        <v>33.137638617090673</v>
      </c>
      <c r="U14" s="1082">
        <f t="shared" si="6"/>
        <v>65</v>
      </c>
      <c r="V14" s="375">
        <v>17</v>
      </c>
      <c r="W14" s="470">
        <v>48</v>
      </c>
      <c r="X14" s="1083">
        <v>100</v>
      </c>
      <c r="Y14" s="344">
        <f t="shared" si="7"/>
        <v>26.153846153846153</v>
      </c>
      <c r="Z14" s="344">
        <f t="shared" si="8"/>
        <v>73.84615384615384</v>
      </c>
    </row>
    <row r="15" spans="1:26">
      <c r="B15" s="126" t="s">
        <v>77</v>
      </c>
      <c r="C15" s="626">
        <f t="shared" si="0"/>
        <v>3051</v>
      </c>
      <c r="D15" s="1037">
        <v>2593</v>
      </c>
      <c r="E15" s="470">
        <v>458</v>
      </c>
      <c r="F15" s="1081">
        <v>100</v>
      </c>
      <c r="G15" s="466">
        <f t="shared" si="9"/>
        <v>84.988528351360216</v>
      </c>
      <c r="H15" s="344">
        <f t="shared" si="11"/>
        <v>15.011471648639791</v>
      </c>
      <c r="I15" s="1082">
        <f t="shared" si="10"/>
        <v>725</v>
      </c>
      <c r="J15" s="375">
        <v>604</v>
      </c>
      <c r="K15" s="470">
        <v>121</v>
      </c>
      <c r="L15" s="1083">
        <v>100</v>
      </c>
      <c r="M15" s="344">
        <f t="shared" si="1"/>
        <v>83.310344827586206</v>
      </c>
      <c r="N15" s="342">
        <f t="shared" si="2"/>
        <v>16.689655172413794</v>
      </c>
      <c r="O15" s="344">
        <f t="shared" si="3"/>
        <v>2326</v>
      </c>
      <c r="P15" s="100">
        <v>1989</v>
      </c>
      <c r="Q15" s="470">
        <v>337</v>
      </c>
      <c r="R15" s="1083">
        <v>100</v>
      </c>
      <c r="S15" s="344">
        <f t="shared" si="4"/>
        <v>85.511607910576103</v>
      </c>
      <c r="T15" s="344">
        <f t="shared" si="5"/>
        <v>14.488392089423904</v>
      </c>
      <c r="U15" s="1082">
        <f t="shared" si="6"/>
        <v>108</v>
      </c>
      <c r="V15" s="375">
        <v>98</v>
      </c>
      <c r="W15" s="470">
        <v>10</v>
      </c>
      <c r="X15" s="1083">
        <v>100</v>
      </c>
      <c r="Y15" s="344">
        <f t="shared" si="7"/>
        <v>90.740740740740748</v>
      </c>
      <c r="Z15" s="344">
        <f t="shared" si="8"/>
        <v>9.2592592592592595</v>
      </c>
    </row>
    <row r="16" spans="1:26">
      <c r="B16" s="126" t="s">
        <v>78</v>
      </c>
      <c r="C16" s="626">
        <f t="shared" si="0"/>
        <v>63</v>
      </c>
      <c r="D16" s="1037">
        <v>63</v>
      </c>
      <c r="E16" s="344" t="s">
        <v>9</v>
      </c>
      <c r="F16" s="1081">
        <v>100</v>
      </c>
      <c r="G16" s="466">
        <f t="shared" si="9"/>
        <v>100</v>
      </c>
      <c r="H16" s="344" t="s">
        <v>9</v>
      </c>
      <c r="I16" s="1082">
        <f t="shared" si="10"/>
        <v>32</v>
      </c>
      <c r="J16" s="375">
        <v>32</v>
      </c>
      <c r="K16" s="470">
        <v>0</v>
      </c>
      <c r="L16" s="1083">
        <v>100</v>
      </c>
      <c r="M16" s="344">
        <f t="shared" si="1"/>
        <v>100</v>
      </c>
      <c r="N16" s="342" t="s">
        <v>9</v>
      </c>
      <c r="O16" s="344">
        <f t="shared" si="3"/>
        <v>31</v>
      </c>
      <c r="P16" s="100">
        <v>31</v>
      </c>
      <c r="Q16" s="344" t="s">
        <v>9</v>
      </c>
      <c r="R16" s="1083">
        <v>100</v>
      </c>
      <c r="S16" s="344">
        <f t="shared" si="4"/>
        <v>100</v>
      </c>
      <c r="T16" s="344" t="s">
        <v>9</v>
      </c>
      <c r="U16" s="1082">
        <f t="shared" si="6"/>
        <v>0</v>
      </c>
      <c r="V16" s="375">
        <v>0</v>
      </c>
      <c r="W16" s="470"/>
      <c r="X16" s="1083" t="s">
        <v>9</v>
      </c>
      <c r="Y16" s="344" t="s">
        <v>9</v>
      </c>
      <c r="Z16" s="344" t="s">
        <v>9</v>
      </c>
    </row>
    <row r="17" spans="2:26">
      <c r="B17" s="126" t="s">
        <v>79</v>
      </c>
      <c r="C17" s="626">
        <f t="shared" si="0"/>
        <v>23873</v>
      </c>
      <c r="D17" s="1037">
        <v>23018</v>
      </c>
      <c r="E17" s="470">
        <v>855</v>
      </c>
      <c r="F17" s="1081">
        <v>100</v>
      </c>
      <c r="G17" s="466">
        <f t="shared" si="9"/>
        <v>96.418548150630414</v>
      </c>
      <c r="H17" s="344">
        <f t="shared" si="11"/>
        <v>3.5814518493695808</v>
      </c>
      <c r="I17" s="1082">
        <f t="shared" si="10"/>
        <v>5308</v>
      </c>
      <c r="J17" s="375">
        <v>5140</v>
      </c>
      <c r="K17" s="470">
        <v>168</v>
      </c>
      <c r="L17" s="1083">
        <v>100</v>
      </c>
      <c r="M17" s="344">
        <f t="shared" si="1"/>
        <v>96.834966088922386</v>
      </c>
      <c r="N17" s="342">
        <f t="shared" si="2"/>
        <v>3.1650339110776189</v>
      </c>
      <c r="O17" s="344">
        <f t="shared" si="3"/>
        <v>18565</v>
      </c>
      <c r="P17" s="100">
        <v>17878</v>
      </c>
      <c r="Q17" s="470">
        <v>687</v>
      </c>
      <c r="R17" s="1083">
        <v>100</v>
      </c>
      <c r="S17" s="344">
        <f t="shared" si="4"/>
        <v>96.299488284406138</v>
      </c>
      <c r="T17" s="344">
        <f t="shared" si="5"/>
        <v>3.7005117155938594</v>
      </c>
      <c r="U17" s="1082">
        <f t="shared" si="6"/>
        <v>867</v>
      </c>
      <c r="V17" s="375">
        <v>799</v>
      </c>
      <c r="W17" s="470">
        <v>68</v>
      </c>
      <c r="X17" s="1083">
        <v>100</v>
      </c>
      <c r="Y17" s="344">
        <f t="shared" ref="Y17:Y26" si="12">+V17*100/U17</f>
        <v>92.156862745098039</v>
      </c>
      <c r="Z17" s="344">
        <f t="shared" ref="Z17:Z26" si="13">+W17*100/U17</f>
        <v>7.8431372549019605</v>
      </c>
    </row>
    <row r="18" spans="2:26">
      <c r="B18" s="126" t="s">
        <v>80</v>
      </c>
      <c r="C18" s="626">
        <f t="shared" si="0"/>
        <v>3011</v>
      </c>
      <c r="D18" s="1037">
        <v>2924</v>
      </c>
      <c r="E18" s="470">
        <v>87</v>
      </c>
      <c r="F18" s="1081">
        <v>100</v>
      </c>
      <c r="G18" s="466">
        <f t="shared" si="9"/>
        <v>97.110594486881439</v>
      </c>
      <c r="H18" s="344">
        <f t="shared" si="11"/>
        <v>2.8894055131185654</v>
      </c>
      <c r="I18" s="1082">
        <f t="shared" si="10"/>
        <v>1017</v>
      </c>
      <c r="J18" s="375">
        <v>1002</v>
      </c>
      <c r="K18" s="470">
        <v>15</v>
      </c>
      <c r="L18" s="1083">
        <v>100</v>
      </c>
      <c r="M18" s="344">
        <f t="shared" si="1"/>
        <v>98.525073746312685</v>
      </c>
      <c r="N18" s="342">
        <f t="shared" si="2"/>
        <v>1.4749262536873156</v>
      </c>
      <c r="O18" s="344">
        <f t="shared" si="3"/>
        <v>1994</v>
      </c>
      <c r="P18" s="100">
        <v>1922</v>
      </c>
      <c r="Q18" s="470">
        <v>72</v>
      </c>
      <c r="R18" s="1083">
        <v>100</v>
      </c>
      <c r="S18" s="344">
        <f t="shared" si="4"/>
        <v>96.389167502507519</v>
      </c>
      <c r="T18" s="344">
        <f t="shared" si="5"/>
        <v>3.6108324974924773</v>
      </c>
      <c r="U18" s="1082">
        <f t="shared" si="6"/>
        <v>55</v>
      </c>
      <c r="V18" s="375">
        <v>50</v>
      </c>
      <c r="W18" s="470">
        <v>5</v>
      </c>
      <c r="X18" s="1083">
        <v>100</v>
      </c>
      <c r="Y18" s="344">
        <f t="shared" si="12"/>
        <v>90.909090909090907</v>
      </c>
      <c r="Z18" s="344">
        <f t="shared" si="13"/>
        <v>9.0909090909090917</v>
      </c>
    </row>
    <row r="19" spans="2:26">
      <c r="B19" s="126" t="s">
        <v>132</v>
      </c>
      <c r="C19" s="626">
        <f t="shared" si="0"/>
        <v>5304</v>
      </c>
      <c r="D19" s="1037">
        <v>5278</v>
      </c>
      <c r="E19" s="470">
        <v>26</v>
      </c>
      <c r="F19" s="1081">
        <v>100</v>
      </c>
      <c r="G19" s="466">
        <f t="shared" si="9"/>
        <v>99.509803921568633</v>
      </c>
      <c r="H19" s="344">
        <f t="shared" si="11"/>
        <v>0.49019607843137253</v>
      </c>
      <c r="I19" s="1082">
        <f t="shared" si="10"/>
        <v>1072</v>
      </c>
      <c r="J19" s="375">
        <v>1072</v>
      </c>
      <c r="K19" s="470">
        <v>0</v>
      </c>
      <c r="L19" s="1083">
        <v>100</v>
      </c>
      <c r="M19" s="344">
        <f t="shared" si="1"/>
        <v>100</v>
      </c>
      <c r="N19" s="342" t="s">
        <v>9</v>
      </c>
      <c r="O19" s="344">
        <f t="shared" si="3"/>
        <v>4232</v>
      </c>
      <c r="P19" s="100">
        <v>4206</v>
      </c>
      <c r="Q19" s="470">
        <v>26</v>
      </c>
      <c r="R19" s="1083">
        <v>100</v>
      </c>
      <c r="S19" s="344">
        <f t="shared" si="4"/>
        <v>99.385633270321364</v>
      </c>
      <c r="T19" s="344">
        <f t="shared" si="5"/>
        <v>0.61436672967863892</v>
      </c>
      <c r="U19" s="1082">
        <f t="shared" si="6"/>
        <v>172</v>
      </c>
      <c r="V19" s="375">
        <v>167</v>
      </c>
      <c r="W19" s="470">
        <v>5</v>
      </c>
      <c r="X19" s="1083">
        <v>100</v>
      </c>
      <c r="Y19" s="344">
        <f t="shared" si="12"/>
        <v>97.093023255813947</v>
      </c>
      <c r="Z19" s="344">
        <f t="shared" si="13"/>
        <v>2.9069767441860463</v>
      </c>
    </row>
    <row r="20" spans="2:26">
      <c r="B20" s="126" t="s">
        <v>81</v>
      </c>
      <c r="C20" s="626">
        <f t="shared" si="0"/>
        <v>9765</v>
      </c>
      <c r="D20" s="1037">
        <v>9361</v>
      </c>
      <c r="E20" s="470">
        <v>404</v>
      </c>
      <c r="F20" s="1081">
        <v>100</v>
      </c>
      <c r="G20" s="466">
        <f t="shared" si="9"/>
        <v>95.86277521761393</v>
      </c>
      <c r="H20" s="344">
        <f t="shared" si="11"/>
        <v>4.1372247823860731</v>
      </c>
      <c r="I20" s="1082">
        <f t="shared" si="10"/>
        <v>2466</v>
      </c>
      <c r="J20" s="375">
        <v>2367</v>
      </c>
      <c r="K20" s="470">
        <v>99</v>
      </c>
      <c r="L20" s="1083">
        <v>100</v>
      </c>
      <c r="M20" s="344">
        <f t="shared" si="1"/>
        <v>95.985401459854018</v>
      </c>
      <c r="N20" s="342">
        <f t="shared" si="2"/>
        <v>4.0145985401459852</v>
      </c>
      <c r="O20" s="344">
        <f t="shared" si="3"/>
        <v>7299</v>
      </c>
      <c r="P20" s="100">
        <v>6994</v>
      </c>
      <c r="Q20" s="470">
        <v>305</v>
      </c>
      <c r="R20" s="1083">
        <v>100</v>
      </c>
      <c r="S20" s="344">
        <f t="shared" si="4"/>
        <v>95.821345389779424</v>
      </c>
      <c r="T20" s="344">
        <f t="shared" si="5"/>
        <v>4.1786546102205779</v>
      </c>
      <c r="U20" s="1082">
        <f t="shared" si="6"/>
        <v>267</v>
      </c>
      <c r="V20" s="375">
        <v>245</v>
      </c>
      <c r="W20" s="470">
        <v>22</v>
      </c>
      <c r="X20" s="1083">
        <v>100</v>
      </c>
      <c r="Y20" s="344">
        <f t="shared" si="12"/>
        <v>91.760299625468164</v>
      </c>
      <c r="Z20" s="344">
        <f t="shared" si="13"/>
        <v>8.2397003745318358</v>
      </c>
    </row>
    <row r="21" spans="2:26">
      <c r="B21" s="126" t="s">
        <v>82</v>
      </c>
      <c r="C21" s="626">
        <f t="shared" si="0"/>
        <v>17305</v>
      </c>
      <c r="D21" s="1037">
        <v>16714</v>
      </c>
      <c r="E21" s="470">
        <v>591</v>
      </c>
      <c r="F21" s="1081">
        <v>100</v>
      </c>
      <c r="G21" s="466">
        <f t="shared" si="9"/>
        <v>96.584802080323612</v>
      </c>
      <c r="H21" s="344">
        <f t="shared" si="11"/>
        <v>3.4151979196763942</v>
      </c>
      <c r="I21" s="1082">
        <f t="shared" si="10"/>
        <v>3508</v>
      </c>
      <c r="J21" s="375">
        <v>3372</v>
      </c>
      <c r="K21" s="470">
        <v>136</v>
      </c>
      <c r="L21" s="1083">
        <v>100</v>
      </c>
      <c r="M21" s="344">
        <f t="shared" si="1"/>
        <v>96.123147092360313</v>
      </c>
      <c r="N21" s="342">
        <f t="shared" si="2"/>
        <v>3.8768529076396807</v>
      </c>
      <c r="O21" s="344">
        <f t="shared" si="3"/>
        <v>13797</v>
      </c>
      <c r="P21" s="100">
        <v>13342</v>
      </c>
      <c r="Q21" s="470">
        <v>455</v>
      </c>
      <c r="R21" s="1083">
        <v>100</v>
      </c>
      <c r="S21" s="344">
        <f t="shared" si="4"/>
        <v>96.702181633688483</v>
      </c>
      <c r="T21" s="344">
        <f t="shared" si="5"/>
        <v>3.297818366311517</v>
      </c>
      <c r="U21" s="1082">
        <f t="shared" si="6"/>
        <v>525</v>
      </c>
      <c r="V21" s="375">
        <v>492</v>
      </c>
      <c r="W21" s="470">
        <v>33</v>
      </c>
      <c r="X21" s="1083">
        <v>100</v>
      </c>
      <c r="Y21" s="344">
        <f t="shared" si="12"/>
        <v>93.714285714285708</v>
      </c>
      <c r="Z21" s="344">
        <f t="shared" si="13"/>
        <v>6.2857142857142856</v>
      </c>
    </row>
    <row r="22" spans="2:26">
      <c r="B22" s="126" t="s">
        <v>83</v>
      </c>
      <c r="C22" s="626">
        <f t="shared" si="0"/>
        <v>541</v>
      </c>
      <c r="D22" s="1037">
        <v>541</v>
      </c>
      <c r="E22" s="344" t="s">
        <v>9</v>
      </c>
      <c r="F22" s="1081">
        <v>100</v>
      </c>
      <c r="G22" s="466">
        <f t="shared" si="9"/>
        <v>100</v>
      </c>
      <c r="H22" s="344" t="s">
        <v>9</v>
      </c>
      <c r="I22" s="1082">
        <f t="shared" si="10"/>
        <v>115</v>
      </c>
      <c r="J22" s="375">
        <v>115</v>
      </c>
      <c r="K22" s="470">
        <v>0</v>
      </c>
      <c r="L22" s="1083">
        <v>100</v>
      </c>
      <c r="M22" s="344">
        <f t="shared" si="1"/>
        <v>100</v>
      </c>
      <c r="N22" s="342" t="s">
        <v>9</v>
      </c>
      <c r="O22" s="344">
        <f t="shared" si="3"/>
        <v>426</v>
      </c>
      <c r="P22" s="100">
        <v>426</v>
      </c>
      <c r="Q22" s="344" t="s">
        <v>9</v>
      </c>
      <c r="R22" s="1083">
        <v>100</v>
      </c>
      <c r="S22" s="344">
        <f t="shared" si="4"/>
        <v>100</v>
      </c>
      <c r="T22" s="344" t="s">
        <v>9</v>
      </c>
      <c r="U22" s="1082">
        <f t="shared" si="6"/>
        <v>23</v>
      </c>
      <c r="V22" s="375">
        <v>23</v>
      </c>
      <c r="W22" s="344" t="s">
        <v>9</v>
      </c>
      <c r="X22" s="1083">
        <v>100</v>
      </c>
      <c r="Y22" s="344">
        <f t="shared" si="12"/>
        <v>100</v>
      </c>
      <c r="Z22" s="344" t="s">
        <v>9</v>
      </c>
    </row>
    <row r="23" spans="2:26">
      <c r="B23" s="126" t="s">
        <v>84</v>
      </c>
      <c r="C23" s="626">
        <f t="shared" si="0"/>
        <v>33087</v>
      </c>
      <c r="D23" s="1037">
        <v>28387</v>
      </c>
      <c r="E23" s="470">
        <v>4700</v>
      </c>
      <c r="F23" s="1081">
        <v>100</v>
      </c>
      <c r="G23" s="466">
        <f t="shared" si="9"/>
        <v>85.795025236497722</v>
      </c>
      <c r="H23" s="344">
        <f t="shared" si="11"/>
        <v>14.204974763502282</v>
      </c>
      <c r="I23" s="1082">
        <f t="shared" si="10"/>
        <v>7249</v>
      </c>
      <c r="J23" s="375">
        <v>6266</v>
      </c>
      <c r="K23" s="470">
        <v>983</v>
      </c>
      <c r="L23" s="1083">
        <v>100</v>
      </c>
      <c r="M23" s="344">
        <f t="shared" si="1"/>
        <v>86.439508897779007</v>
      </c>
      <c r="N23" s="342">
        <f t="shared" si="2"/>
        <v>13.560491102220997</v>
      </c>
      <c r="O23" s="344">
        <f t="shared" si="3"/>
        <v>25838</v>
      </c>
      <c r="P23" s="100">
        <v>22121</v>
      </c>
      <c r="Q23" s="470">
        <v>3717</v>
      </c>
      <c r="R23" s="1083">
        <v>100</v>
      </c>
      <c r="S23" s="344">
        <f t="shared" si="4"/>
        <v>85.61421162628686</v>
      </c>
      <c r="T23" s="344">
        <f t="shared" si="5"/>
        <v>14.385788373713135</v>
      </c>
      <c r="U23" s="1082">
        <f t="shared" si="6"/>
        <v>1476</v>
      </c>
      <c r="V23" s="375">
        <v>1092</v>
      </c>
      <c r="W23" s="470">
        <v>384</v>
      </c>
      <c r="X23" s="1083">
        <v>100</v>
      </c>
      <c r="Y23" s="344">
        <f t="shared" si="12"/>
        <v>73.983739837398375</v>
      </c>
      <c r="Z23" s="344">
        <f t="shared" si="13"/>
        <v>26.016260162601625</v>
      </c>
    </row>
    <row r="24" spans="2:26">
      <c r="B24" s="126" t="s">
        <v>85</v>
      </c>
      <c r="C24" s="626">
        <f t="shared" si="0"/>
        <v>37278</v>
      </c>
      <c r="D24" s="1037">
        <v>30313</v>
      </c>
      <c r="E24" s="470">
        <v>6965</v>
      </c>
      <c r="F24" s="1081">
        <v>100</v>
      </c>
      <c r="G24" s="466">
        <f t="shared" si="9"/>
        <v>81.316057728418912</v>
      </c>
      <c r="H24" s="344">
        <f t="shared" si="11"/>
        <v>18.683942271581092</v>
      </c>
      <c r="I24" s="1082">
        <f t="shared" si="10"/>
        <v>7406</v>
      </c>
      <c r="J24" s="375">
        <v>6020</v>
      </c>
      <c r="K24" s="470">
        <v>1386</v>
      </c>
      <c r="L24" s="1083">
        <v>100</v>
      </c>
      <c r="M24" s="344">
        <f t="shared" si="1"/>
        <v>81.285444234404537</v>
      </c>
      <c r="N24" s="342">
        <f t="shared" si="2"/>
        <v>18.714555765595463</v>
      </c>
      <c r="O24" s="344">
        <f t="shared" si="3"/>
        <v>29872</v>
      </c>
      <c r="P24" s="100">
        <v>24293</v>
      </c>
      <c r="Q24" s="470">
        <v>5579</v>
      </c>
      <c r="R24" s="1083">
        <v>100</v>
      </c>
      <c r="S24" s="344">
        <f t="shared" si="4"/>
        <v>81.323647562935193</v>
      </c>
      <c r="T24" s="344">
        <f t="shared" si="5"/>
        <v>18.676352437064811</v>
      </c>
      <c r="U24" s="1082">
        <f t="shared" si="6"/>
        <v>1182</v>
      </c>
      <c r="V24" s="375">
        <v>768</v>
      </c>
      <c r="W24" s="470">
        <v>414</v>
      </c>
      <c r="X24" s="1083">
        <v>100</v>
      </c>
      <c r="Y24" s="344">
        <f t="shared" si="12"/>
        <v>64.974619289340097</v>
      </c>
      <c r="Z24" s="344">
        <f t="shared" si="13"/>
        <v>35.025380710659896</v>
      </c>
    </row>
    <row r="25" spans="2:26">
      <c r="B25" s="126" t="s">
        <v>86</v>
      </c>
      <c r="C25" s="626">
        <f t="shared" si="0"/>
        <v>541</v>
      </c>
      <c r="D25" s="1037">
        <v>541</v>
      </c>
      <c r="E25" s="344" t="s">
        <v>9</v>
      </c>
      <c r="F25" s="1081">
        <v>100</v>
      </c>
      <c r="G25" s="466">
        <f t="shared" si="9"/>
        <v>100</v>
      </c>
      <c r="H25" s="344" t="s">
        <v>9</v>
      </c>
      <c r="I25" s="1082">
        <f t="shared" si="10"/>
        <v>145</v>
      </c>
      <c r="J25" s="375">
        <v>145</v>
      </c>
      <c r="K25" s="470">
        <v>0</v>
      </c>
      <c r="L25" s="1083">
        <v>100</v>
      </c>
      <c r="M25" s="344">
        <f t="shared" si="1"/>
        <v>100</v>
      </c>
      <c r="N25" s="342" t="s">
        <v>9</v>
      </c>
      <c r="O25" s="344">
        <f t="shared" si="3"/>
        <v>396</v>
      </c>
      <c r="P25" s="100">
        <v>396</v>
      </c>
      <c r="Q25" s="344" t="s">
        <v>9</v>
      </c>
      <c r="R25" s="1083">
        <v>100</v>
      </c>
      <c r="S25" s="344">
        <f t="shared" si="4"/>
        <v>100</v>
      </c>
      <c r="T25" s="344" t="s">
        <v>9</v>
      </c>
      <c r="U25" s="1082">
        <f t="shared" si="6"/>
        <v>31</v>
      </c>
      <c r="V25" s="375">
        <v>31</v>
      </c>
      <c r="W25" s="344" t="s">
        <v>9</v>
      </c>
      <c r="X25" s="1083">
        <v>100</v>
      </c>
      <c r="Y25" s="344">
        <f t="shared" si="12"/>
        <v>100</v>
      </c>
      <c r="Z25" s="344" t="s">
        <v>9</v>
      </c>
    </row>
    <row r="26" spans="2:26">
      <c r="B26" s="126" t="s">
        <v>87</v>
      </c>
      <c r="C26" s="626">
        <f t="shared" si="0"/>
        <v>15724</v>
      </c>
      <c r="D26" s="1037">
        <v>15300</v>
      </c>
      <c r="E26" s="470">
        <v>424</v>
      </c>
      <c r="F26" s="1081">
        <v>100</v>
      </c>
      <c r="G26" s="466">
        <f t="shared" si="9"/>
        <v>97.30348511829051</v>
      </c>
      <c r="H26" s="344">
        <f t="shared" si="11"/>
        <v>2.6965148817094886</v>
      </c>
      <c r="I26" s="1082">
        <f t="shared" si="10"/>
        <v>3558</v>
      </c>
      <c r="J26" s="375">
        <v>3472</v>
      </c>
      <c r="K26" s="470">
        <v>86</v>
      </c>
      <c r="L26" s="1083">
        <v>100</v>
      </c>
      <c r="M26" s="344">
        <f t="shared" si="1"/>
        <v>97.582911748173132</v>
      </c>
      <c r="N26" s="342">
        <f t="shared" si="2"/>
        <v>2.4170882518268688</v>
      </c>
      <c r="O26" s="344">
        <f t="shared" si="3"/>
        <v>12166</v>
      </c>
      <c r="P26" s="100">
        <v>11828</v>
      </c>
      <c r="Q26" s="470">
        <v>338</v>
      </c>
      <c r="R26" s="1083">
        <v>100</v>
      </c>
      <c r="S26" s="344">
        <f t="shared" si="4"/>
        <v>97.221765576195949</v>
      </c>
      <c r="T26" s="344">
        <f t="shared" si="5"/>
        <v>2.7782344238040442</v>
      </c>
      <c r="U26" s="1082">
        <f t="shared" si="6"/>
        <v>536</v>
      </c>
      <c r="V26" s="375">
        <v>509</v>
      </c>
      <c r="W26" s="470">
        <v>27</v>
      </c>
      <c r="X26" s="1083">
        <v>100</v>
      </c>
      <c r="Y26" s="344">
        <f t="shared" si="12"/>
        <v>94.962686567164184</v>
      </c>
      <c r="Z26" s="344">
        <f t="shared" si="13"/>
        <v>5.0373134328358207</v>
      </c>
    </row>
    <row r="27" spans="2:26">
      <c r="B27" s="126" t="s">
        <v>88</v>
      </c>
      <c r="C27" s="626">
        <f t="shared" si="0"/>
        <v>235</v>
      </c>
      <c r="D27" s="1037">
        <v>235</v>
      </c>
      <c r="E27" s="344" t="s">
        <v>9</v>
      </c>
      <c r="F27" s="1081">
        <v>100</v>
      </c>
      <c r="G27" s="466">
        <f t="shared" si="9"/>
        <v>100</v>
      </c>
      <c r="H27" s="344" t="s">
        <v>9</v>
      </c>
      <c r="I27" s="1082">
        <f t="shared" si="10"/>
        <v>47</v>
      </c>
      <c r="J27" s="375">
        <v>47</v>
      </c>
      <c r="K27" s="470">
        <v>0</v>
      </c>
      <c r="L27" s="1083">
        <v>100</v>
      </c>
      <c r="M27" s="344">
        <f t="shared" si="1"/>
        <v>100</v>
      </c>
      <c r="N27" s="342" t="s">
        <v>9</v>
      </c>
      <c r="O27" s="344">
        <f t="shared" si="3"/>
        <v>188</v>
      </c>
      <c r="P27" s="100">
        <v>188</v>
      </c>
      <c r="Q27" s="344" t="s">
        <v>9</v>
      </c>
      <c r="R27" s="1083">
        <v>100</v>
      </c>
      <c r="S27" s="344">
        <f t="shared" si="4"/>
        <v>100</v>
      </c>
      <c r="T27" s="344" t="s">
        <v>9</v>
      </c>
      <c r="U27" s="1082">
        <f t="shared" si="6"/>
        <v>13</v>
      </c>
      <c r="V27" s="375">
        <v>13</v>
      </c>
      <c r="W27" s="344" t="s">
        <v>9</v>
      </c>
      <c r="X27" s="1083" t="s">
        <v>9</v>
      </c>
      <c r="Y27" s="344" t="s">
        <v>9</v>
      </c>
      <c r="Z27" s="344" t="s">
        <v>9</v>
      </c>
    </row>
    <row r="28" spans="2:26">
      <c r="B28" s="126" t="s">
        <v>89</v>
      </c>
      <c r="C28" s="626">
        <f t="shared" si="0"/>
        <v>924</v>
      </c>
      <c r="D28" s="1037">
        <v>924</v>
      </c>
      <c r="E28" s="344" t="s">
        <v>9</v>
      </c>
      <c r="F28" s="1081">
        <v>100</v>
      </c>
      <c r="G28" s="466">
        <f t="shared" si="9"/>
        <v>100</v>
      </c>
      <c r="H28" s="344" t="s">
        <v>9</v>
      </c>
      <c r="I28" s="1082">
        <f t="shared" si="10"/>
        <v>165</v>
      </c>
      <c r="J28" s="375">
        <v>165</v>
      </c>
      <c r="K28" s="470">
        <v>0</v>
      </c>
      <c r="L28" s="1083">
        <v>100</v>
      </c>
      <c r="M28" s="344">
        <f t="shared" si="1"/>
        <v>100</v>
      </c>
      <c r="N28" s="342" t="s">
        <v>9</v>
      </c>
      <c r="O28" s="344">
        <f t="shared" si="3"/>
        <v>759</v>
      </c>
      <c r="P28" s="100">
        <v>759</v>
      </c>
      <c r="Q28" s="344" t="s">
        <v>9</v>
      </c>
      <c r="R28" s="1083">
        <v>100</v>
      </c>
      <c r="S28" s="344">
        <f t="shared" si="4"/>
        <v>100</v>
      </c>
      <c r="T28" s="344" t="s">
        <v>9</v>
      </c>
      <c r="U28" s="1082">
        <f t="shared" si="6"/>
        <v>23</v>
      </c>
      <c r="V28" s="375">
        <v>23</v>
      </c>
      <c r="W28" s="344" t="s">
        <v>9</v>
      </c>
      <c r="X28" s="1083">
        <v>100</v>
      </c>
      <c r="Y28" s="344">
        <f t="shared" ref="Y28:Y33" si="14">+V28*100/U28</f>
        <v>100</v>
      </c>
      <c r="Z28" s="344" t="s">
        <v>9</v>
      </c>
    </row>
    <row r="29" spans="2:26" s="336" customFormat="1">
      <c r="B29" s="126" t="s">
        <v>90</v>
      </c>
      <c r="C29" s="626">
        <f t="shared" si="0"/>
        <v>4994</v>
      </c>
      <c r="D29" s="1037">
        <v>4561</v>
      </c>
      <c r="E29" s="470">
        <v>433</v>
      </c>
      <c r="F29" s="1081">
        <v>100</v>
      </c>
      <c r="G29" s="466">
        <f t="shared" si="9"/>
        <v>91.329595514617537</v>
      </c>
      <c r="H29" s="344">
        <f t="shared" si="11"/>
        <v>8.6704044853824591</v>
      </c>
      <c r="I29" s="1082">
        <f t="shared" si="10"/>
        <v>1514</v>
      </c>
      <c r="J29" s="375">
        <v>1443</v>
      </c>
      <c r="K29" s="470">
        <v>71</v>
      </c>
      <c r="L29" s="1083">
        <v>100</v>
      </c>
      <c r="M29" s="344">
        <f t="shared" si="1"/>
        <v>95.310435931307794</v>
      </c>
      <c r="N29" s="342">
        <f t="shared" si="2"/>
        <v>4.6895640686922064</v>
      </c>
      <c r="O29" s="344">
        <f t="shared" si="3"/>
        <v>3480</v>
      </c>
      <c r="P29" s="100">
        <v>3118</v>
      </c>
      <c r="Q29" s="470">
        <v>362</v>
      </c>
      <c r="R29" s="1083">
        <v>100</v>
      </c>
      <c r="S29" s="344">
        <f t="shared" si="4"/>
        <v>89.597701149425291</v>
      </c>
      <c r="T29" s="344">
        <f t="shared" si="5"/>
        <v>10.402298850574713</v>
      </c>
      <c r="U29" s="1082">
        <f t="shared" si="6"/>
        <v>144</v>
      </c>
      <c r="V29" s="375">
        <v>96</v>
      </c>
      <c r="W29" s="470">
        <v>48</v>
      </c>
      <c r="X29" s="1083">
        <v>100</v>
      </c>
      <c r="Y29" s="344">
        <f t="shared" si="14"/>
        <v>66.666666666666671</v>
      </c>
      <c r="Z29" s="344">
        <f>+W29*100/U29</f>
        <v>33.333333333333336</v>
      </c>
    </row>
    <row r="30" spans="2:26">
      <c r="B30" s="126" t="s">
        <v>91</v>
      </c>
      <c r="C30" s="626">
        <f t="shared" si="0"/>
        <v>59</v>
      </c>
      <c r="D30" s="1037">
        <v>59</v>
      </c>
      <c r="E30" s="344" t="s">
        <v>9</v>
      </c>
      <c r="F30" s="1081">
        <v>100</v>
      </c>
      <c r="G30" s="466">
        <f t="shared" si="9"/>
        <v>100</v>
      </c>
      <c r="H30" s="344" t="s">
        <v>9</v>
      </c>
      <c r="I30" s="1082">
        <f t="shared" si="10"/>
        <v>32</v>
      </c>
      <c r="J30" s="375">
        <v>32</v>
      </c>
      <c r="K30" s="470">
        <v>0</v>
      </c>
      <c r="L30" s="1083">
        <v>100</v>
      </c>
      <c r="M30" s="344">
        <f t="shared" si="1"/>
        <v>100</v>
      </c>
      <c r="N30" s="342" t="s">
        <v>9</v>
      </c>
      <c r="O30" s="344">
        <f t="shared" si="3"/>
        <v>27</v>
      </c>
      <c r="P30" s="100">
        <v>27</v>
      </c>
      <c r="Q30" s="344" t="s">
        <v>9</v>
      </c>
      <c r="R30" s="1083">
        <v>100</v>
      </c>
      <c r="S30" s="344">
        <f t="shared" si="4"/>
        <v>100</v>
      </c>
      <c r="T30" s="344" t="s">
        <v>9</v>
      </c>
      <c r="U30" s="1082">
        <f t="shared" si="6"/>
        <v>7</v>
      </c>
      <c r="V30" s="375">
        <v>7</v>
      </c>
      <c r="W30" s="344" t="s">
        <v>9</v>
      </c>
      <c r="X30" s="1083">
        <v>100</v>
      </c>
      <c r="Y30" s="344">
        <f t="shared" si="14"/>
        <v>100</v>
      </c>
      <c r="Z30" s="344" t="s">
        <v>9</v>
      </c>
    </row>
    <row r="31" spans="2:26">
      <c r="B31" s="126" t="s">
        <v>92</v>
      </c>
      <c r="C31" s="626">
        <f t="shared" si="0"/>
        <v>1846</v>
      </c>
      <c r="D31" s="1037">
        <v>1721</v>
      </c>
      <c r="E31" s="470">
        <v>125</v>
      </c>
      <c r="F31" s="1081">
        <v>100</v>
      </c>
      <c r="G31" s="466">
        <f t="shared" si="9"/>
        <v>93.228602383531964</v>
      </c>
      <c r="H31" s="344">
        <f t="shared" si="11"/>
        <v>6.7713976164680387</v>
      </c>
      <c r="I31" s="1082">
        <f t="shared" si="10"/>
        <v>624</v>
      </c>
      <c r="J31" s="375">
        <v>599</v>
      </c>
      <c r="K31" s="470">
        <v>25</v>
      </c>
      <c r="L31" s="1083">
        <v>100</v>
      </c>
      <c r="M31" s="344">
        <f t="shared" si="1"/>
        <v>95.993589743589737</v>
      </c>
      <c r="N31" s="342">
        <f t="shared" si="2"/>
        <v>4.0064102564102564</v>
      </c>
      <c r="O31" s="344">
        <f t="shared" si="3"/>
        <v>1222</v>
      </c>
      <c r="P31" s="100">
        <v>1122</v>
      </c>
      <c r="Q31" s="470">
        <v>100</v>
      </c>
      <c r="R31" s="1083">
        <v>100</v>
      </c>
      <c r="S31" s="344">
        <f t="shared" si="4"/>
        <v>91.816693944353517</v>
      </c>
      <c r="T31" s="344">
        <f t="shared" si="5"/>
        <v>8.1833060556464812</v>
      </c>
      <c r="U31" s="1082">
        <f t="shared" si="6"/>
        <v>44</v>
      </c>
      <c r="V31" s="375">
        <v>26</v>
      </c>
      <c r="W31" s="470">
        <v>18</v>
      </c>
      <c r="X31" s="1083">
        <v>100</v>
      </c>
      <c r="Y31" s="344">
        <f t="shared" si="14"/>
        <v>59.090909090909093</v>
      </c>
      <c r="Z31" s="344">
        <f>+W31*100/U31</f>
        <v>40.909090909090907</v>
      </c>
    </row>
    <row r="32" spans="2:26">
      <c r="B32" s="126" t="s">
        <v>40</v>
      </c>
      <c r="C32" s="626">
        <f t="shared" si="0"/>
        <v>16827</v>
      </c>
      <c r="D32" s="1037">
        <v>16617</v>
      </c>
      <c r="E32" s="470">
        <v>210</v>
      </c>
      <c r="F32" s="1081">
        <v>100</v>
      </c>
      <c r="G32" s="466">
        <f t="shared" si="9"/>
        <v>98.752005705116773</v>
      </c>
      <c r="H32" s="344">
        <f t="shared" si="11"/>
        <v>1.2479942948832234</v>
      </c>
      <c r="I32" s="1082">
        <f t="shared" si="10"/>
        <v>3496</v>
      </c>
      <c r="J32" s="375">
        <v>3458</v>
      </c>
      <c r="K32" s="470">
        <v>38</v>
      </c>
      <c r="L32" s="1083">
        <v>100</v>
      </c>
      <c r="M32" s="344">
        <f t="shared" si="1"/>
        <v>98.913043478260875</v>
      </c>
      <c r="N32" s="342">
        <f t="shared" si="2"/>
        <v>1.0869565217391304</v>
      </c>
      <c r="O32" s="344">
        <f t="shared" si="3"/>
        <v>13331</v>
      </c>
      <c r="P32" s="100">
        <v>13159</v>
      </c>
      <c r="Q32" s="470">
        <v>172</v>
      </c>
      <c r="R32" s="1083">
        <v>100</v>
      </c>
      <c r="S32" s="344">
        <f t="shared" si="4"/>
        <v>98.709774210486842</v>
      </c>
      <c r="T32" s="344">
        <f t="shared" si="5"/>
        <v>1.2902257895131648</v>
      </c>
      <c r="U32" s="1082">
        <f t="shared" si="6"/>
        <v>669</v>
      </c>
      <c r="V32" s="375">
        <v>649</v>
      </c>
      <c r="W32" s="470">
        <v>20</v>
      </c>
      <c r="X32" s="1083">
        <v>100</v>
      </c>
      <c r="Y32" s="344">
        <f t="shared" si="14"/>
        <v>97.010463378176382</v>
      </c>
      <c r="Z32" s="344">
        <f>+W32*100/U32</f>
        <v>2.9895366218236172</v>
      </c>
    </row>
    <row r="33" spans="2:26">
      <c r="B33" s="127" t="s">
        <v>93</v>
      </c>
      <c r="C33" s="1084">
        <f t="shared" si="0"/>
        <v>1101</v>
      </c>
      <c r="D33" s="1023">
        <v>701</v>
      </c>
      <c r="E33" s="517">
        <v>400</v>
      </c>
      <c r="F33" s="1085">
        <v>100</v>
      </c>
      <c r="G33" s="1086">
        <f t="shared" si="9"/>
        <v>63.66939146230699</v>
      </c>
      <c r="H33" s="424">
        <f t="shared" si="11"/>
        <v>36.33060853769301</v>
      </c>
      <c r="I33" s="1087">
        <f t="shared" si="10"/>
        <v>236</v>
      </c>
      <c r="J33" s="380">
        <v>173</v>
      </c>
      <c r="K33" s="517">
        <v>63</v>
      </c>
      <c r="L33" s="1088">
        <v>100</v>
      </c>
      <c r="M33" s="424">
        <f t="shared" si="1"/>
        <v>73.305084745762713</v>
      </c>
      <c r="N33" s="1070">
        <f t="shared" si="2"/>
        <v>26.694915254237287</v>
      </c>
      <c r="O33" s="424">
        <f t="shared" si="3"/>
        <v>865</v>
      </c>
      <c r="P33" s="1280">
        <v>528</v>
      </c>
      <c r="Q33" s="517">
        <v>337</v>
      </c>
      <c r="R33" s="1088">
        <v>100</v>
      </c>
      <c r="S33" s="424">
        <f t="shared" si="4"/>
        <v>61.040462427745666</v>
      </c>
      <c r="T33" s="424">
        <f t="shared" si="5"/>
        <v>38.959537572254334</v>
      </c>
      <c r="U33" s="1087">
        <f t="shared" si="6"/>
        <v>80</v>
      </c>
      <c r="V33" s="380">
        <v>37</v>
      </c>
      <c r="W33" s="517">
        <v>43</v>
      </c>
      <c r="X33" s="1088">
        <v>100</v>
      </c>
      <c r="Y33" s="424">
        <f t="shared" si="14"/>
        <v>46.25</v>
      </c>
      <c r="Z33" s="424">
        <f>+W33*100/U33</f>
        <v>53.75</v>
      </c>
    </row>
    <row r="34" spans="2:26" s="14" customFormat="1" ht="3.75" customHeight="1">
      <c r="B34" s="123"/>
      <c r="C34" s="458"/>
      <c r="E34" s="458"/>
      <c r="F34" s="458"/>
      <c r="G34" s="466"/>
      <c r="H34" s="466"/>
      <c r="I34" s="466"/>
      <c r="L34" s="428"/>
      <c r="M34" s="466"/>
      <c r="N34" s="466"/>
      <c r="O34" s="1089">
        <f t="shared" si="3"/>
        <v>0</v>
      </c>
      <c r="Q34" s="458"/>
      <c r="R34" s="428"/>
      <c r="S34" s="458"/>
      <c r="T34" s="458"/>
      <c r="U34" s="1089">
        <f t="shared" si="6"/>
        <v>0</v>
      </c>
      <c r="W34" s="458"/>
      <c r="X34" s="428"/>
      <c r="Y34" s="458"/>
      <c r="Z34" s="458"/>
    </row>
    <row r="35" spans="2:26">
      <c r="B35" s="118" t="s">
        <v>94</v>
      </c>
      <c r="C35" s="1090">
        <f>+SUM(D35:E35)</f>
        <v>28490</v>
      </c>
      <c r="D35" s="1335">
        <f>SUM(D36:D39)</f>
        <v>27658</v>
      </c>
      <c r="E35" s="1071">
        <f>+E36+E37</f>
        <v>832</v>
      </c>
      <c r="F35" s="1073">
        <v>100</v>
      </c>
      <c r="G35" s="427">
        <f>+D35*100/C35</f>
        <v>97.079677079677083</v>
      </c>
      <c r="H35" s="427">
        <f>+E35*100/C35</f>
        <v>2.9203229203229202</v>
      </c>
      <c r="I35" s="427">
        <f>+SUM(J35,K35)</f>
        <v>4514</v>
      </c>
      <c r="J35" s="333">
        <f>SUM(J36:J39)</f>
        <v>4381</v>
      </c>
      <c r="K35" s="221">
        <f>+K36</f>
        <v>133</v>
      </c>
      <c r="L35" s="1080">
        <v>100</v>
      </c>
      <c r="M35" s="427">
        <f>+J35*100/I35</f>
        <v>97.053610988037221</v>
      </c>
      <c r="N35" s="427">
        <f>+K35*100/I35</f>
        <v>2.9463890119627822</v>
      </c>
      <c r="O35" s="1077">
        <f t="shared" si="3"/>
        <v>23976</v>
      </c>
      <c r="P35" s="1336">
        <f>SUM(P36:P39)</f>
        <v>23277</v>
      </c>
      <c r="Q35" s="1073">
        <f>+Q36+Q37</f>
        <v>699</v>
      </c>
      <c r="R35" s="1080">
        <v>100</v>
      </c>
      <c r="S35" s="427">
        <f>+P35*100/O35</f>
        <v>97.08458458458459</v>
      </c>
      <c r="T35" s="427">
        <f>+Q35*100/O35</f>
        <v>2.9154154154154153</v>
      </c>
      <c r="U35" s="427">
        <f t="shared" si="6"/>
        <v>1706</v>
      </c>
      <c r="V35" s="333">
        <f>SUM(V36:V39)</f>
        <v>1627</v>
      </c>
      <c r="W35" s="1073">
        <f>+W36+W37</f>
        <v>79</v>
      </c>
      <c r="X35" s="1080">
        <v>100</v>
      </c>
      <c r="Y35" s="427">
        <f>+V35*100/U35</f>
        <v>95.369284876905041</v>
      </c>
      <c r="Z35" s="427">
        <f>+W35*100/U35</f>
        <v>4.6307151230949586</v>
      </c>
    </row>
    <row r="36" spans="2:26">
      <c r="B36" s="126" t="s">
        <v>95</v>
      </c>
      <c r="C36" s="1091">
        <f>+SUM(D36:E36)</f>
        <v>24882</v>
      </c>
      <c r="D36" s="1037">
        <v>24055</v>
      </c>
      <c r="E36" s="457">
        <v>827</v>
      </c>
      <c r="F36" s="1081">
        <v>100</v>
      </c>
      <c r="G36" s="464">
        <f>+D36*100/C36</f>
        <v>96.676312193553571</v>
      </c>
      <c r="H36" s="464">
        <f>+E36*100/C36</f>
        <v>3.323687806446427</v>
      </c>
      <c r="I36" s="1077">
        <f>+SUM(J36,K36)</f>
        <v>3839</v>
      </c>
      <c r="J36" s="375">
        <v>3706</v>
      </c>
      <c r="K36" s="462">
        <v>133</v>
      </c>
      <c r="L36" s="1077">
        <v>100</v>
      </c>
      <c r="M36" s="464">
        <f>+J36*100/I36</f>
        <v>96.535556134410001</v>
      </c>
      <c r="N36" s="1075">
        <f>+K36*100/I36</f>
        <v>3.4644438655899972</v>
      </c>
      <c r="O36" s="464">
        <f t="shared" si="3"/>
        <v>21043</v>
      </c>
      <c r="P36" s="100">
        <v>20349</v>
      </c>
      <c r="Q36" s="462">
        <v>694</v>
      </c>
      <c r="R36" s="1077">
        <v>100</v>
      </c>
      <c r="S36" s="464">
        <f>+P36*100/O36</f>
        <v>96.70199116095614</v>
      </c>
      <c r="T36" s="464">
        <f>+Q36*100/O36</f>
        <v>3.2980088390438627</v>
      </c>
      <c r="U36" s="1077">
        <f t="shared" si="6"/>
        <v>1571</v>
      </c>
      <c r="V36" s="375">
        <v>1496</v>
      </c>
      <c r="W36" s="462">
        <v>75</v>
      </c>
      <c r="X36" s="1077">
        <v>100</v>
      </c>
      <c r="Y36" s="464">
        <f>+V36*100/U36</f>
        <v>95.225970719287076</v>
      </c>
      <c r="Z36" s="464">
        <f>+W36*100/U36</f>
        <v>4.7740292807129219</v>
      </c>
    </row>
    <row r="37" spans="2:26">
      <c r="B37" s="126" t="s">
        <v>96</v>
      </c>
      <c r="C37" s="626">
        <f>+SUM(D37:E37)</f>
        <v>853</v>
      </c>
      <c r="D37" s="1037">
        <v>848</v>
      </c>
      <c r="E37" s="457">
        <v>5</v>
      </c>
      <c r="F37" s="1081">
        <v>100</v>
      </c>
      <c r="G37" s="344">
        <f>+D37*100/C37</f>
        <v>99.413833528722151</v>
      </c>
      <c r="H37" s="344">
        <f>+E37*100/C37</f>
        <v>0.58616647127784294</v>
      </c>
      <c r="I37" s="1082">
        <f>+SUM(J37,K37)</f>
        <v>148</v>
      </c>
      <c r="J37" s="375">
        <v>148</v>
      </c>
      <c r="K37" s="462" t="s">
        <v>9</v>
      </c>
      <c r="L37" s="1082">
        <v>100</v>
      </c>
      <c r="M37" s="344">
        <f>+J37*100/I37</f>
        <v>100</v>
      </c>
      <c r="N37" s="342" t="s">
        <v>9</v>
      </c>
      <c r="O37" s="344">
        <f t="shared" si="3"/>
        <v>705</v>
      </c>
      <c r="P37" s="100">
        <v>700</v>
      </c>
      <c r="Q37" s="462">
        <v>5</v>
      </c>
      <c r="R37" s="1082">
        <v>100</v>
      </c>
      <c r="S37" s="344">
        <f>+P37*100/O37</f>
        <v>99.290780141843967</v>
      </c>
      <c r="T37" s="344" t="s">
        <v>9</v>
      </c>
      <c r="U37" s="1082">
        <f t="shared" si="6"/>
        <v>44</v>
      </c>
      <c r="V37" s="375">
        <v>40</v>
      </c>
      <c r="W37" s="462">
        <v>4</v>
      </c>
      <c r="X37" s="1082">
        <v>100</v>
      </c>
      <c r="Y37" s="344">
        <f>+V37*100/U37</f>
        <v>90.909090909090907</v>
      </c>
      <c r="Z37" s="344">
        <f>+W37*100/U37</f>
        <v>9.0909090909090917</v>
      </c>
    </row>
    <row r="38" spans="2:26">
      <c r="B38" s="126" t="s">
        <v>97</v>
      </c>
      <c r="C38" s="626">
        <f>+SUM(D38:E38)</f>
        <v>1844</v>
      </c>
      <c r="D38" s="1037">
        <v>1844</v>
      </c>
      <c r="E38" s="457" t="s">
        <v>9</v>
      </c>
      <c r="F38" s="1081">
        <v>100</v>
      </c>
      <c r="G38" s="344">
        <f>+D38*100/C38</f>
        <v>100</v>
      </c>
      <c r="H38" s="344" t="s">
        <v>9</v>
      </c>
      <c r="I38" s="1082">
        <f>+SUM(J38,K38)</f>
        <v>320</v>
      </c>
      <c r="J38" s="375">
        <v>320</v>
      </c>
      <c r="K38" s="462" t="s">
        <v>9</v>
      </c>
      <c r="L38" s="1082">
        <v>100</v>
      </c>
      <c r="M38" s="344">
        <f>+J38*100/I38</f>
        <v>100</v>
      </c>
      <c r="N38" s="342" t="s">
        <v>9</v>
      </c>
      <c r="O38" s="344">
        <f t="shared" si="3"/>
        <v>1524</v>
      </c>
      <c r="P38" s="100">
        <v>1524</v>
      </c>
      <c r="Q38" s="462" t="s">
        <v>9</v>
      </c>
      <c r="R38" s="1082">
        <v>100</v>
      </c>
      <c r="S38" s="344">
        <f>+P38*100/O38</f>
        <v>100</v>
      </c>
      <c r="T38" s="344" t="s">
        <v>9</v>
      </c>
      <c r="U38" s="1082">
        <f t="shared" si="6"/>
        <v>60</v>
      </c>
      <c r="V38" s="375">
        <v>60</v>
      </c>
      <c r="W38" s="462" t="s">
        <v>9</v>
      </c>
      <c r="X38" s="1082">
        <v>100</v>
      </c>
      <c r="Y38" s="344">
        <f>+V38*100/U38</f>
        <v>100</v>
      </c>
      <c r="Z38" s="344" t="s">
        <v>9</v>
      </c>
    </row>
    <row r="39" spans="2:26">
      <c r="B39" s="127" t="s">
        <v>98</v>
      </c>
      <c r="C39" s="1084">
        <f>+SUM(D39:E39)</f>
        <v>911</v>
      </c>
      <c r="D39" s="1023">
        <v>911</v>
      </c>
      <c r="E39" s="459" t="s">
        <v>9</v>
      </c>
      <c r="F39" s="1085">
        <v>100</v>
      </c>
      <c r="G39" s="424">
        <f>+D39*100/C39</f>
        <v>100</v>
      </c>
      <c r="H39" s="424" t="s">
        <v>9</v>
      </c>
      <c r="I39" s="1087">
        <f>+SUM(J39,K39)</f>
        <v>207</v>
      </c>
      <c r="J39" s="380">
        <v>207</v>
      </c>
      <c r="K39" s="463" t="s">
        <v>9</v>
      </c>
      <c r="L39" s="1087">
        <v>100</v>
      </c>
      <c r="M39" s="424">
        <f>+J39*100/I39</f>
        <v>100</v>
      </c>
      <c r="N39" s="1070" t="s">
        <v>9</v>
      </c>
      <c r="O39" s="424">
        <f t="shared" si="3"/>
        <v>704</v>
      </c>
      <c r="P39" s="1280">
        <v>704</v>
      </c>
      <c r="Q39" s="463" t="s">
        <v>9</v>
      </c>
      <c r="R39" s="1087">
        <v>100</v>
      </c>
      <c r="S39" s="424">
        <f>+P39*100/O39</f>
        <v>100</v>
      </c>
      <c r="T39" s="424" t="s">
        <v>9</v>
      </c>
      <c r="U39" s="1087">
        <f t="shared" si="6"/>
        <v>31</v>
      </c>
      <c r="V39" s="380">
        <v>31</v>
      </c>
      <c r="W39" s="463" t="s">
        <v>9</v>
      </c>
      <c r="X39" s="1087">
        <v>100</v>
      </c>
      <c r="Y39" s="424">
        <f>+V39*100/U39</f>
        <v>100</v>
      </c>
      <c r="Z39" s="424" t="s">
        <v>9</v>
      </c>
    </row>
    <row r="41" spans="2:26" ht="27" customHeight="1">
      <c r="B41" s="1486" t="s">
        <v>131</v>
      </c>
      <c r="C41" s="1486"/>
      <c r="D41" s="1486"/>
      <c r="E41" s="1486"/>
      <c r="F41" s="1486"/>
      <c r="G41" s="1486"/>
      <c r="H41" s="1486"/>
      <c r="I41" s="1486"/>
      <c r="J41" s="1486"/>
      <c r="K41" s="1486"/>
      <c r="L41" s="1486"/>
      <c r="M41" s="1486"/>
      <c r="N41" s="1486"/>
      <c r="O41" s="1486"/>
      <c r="P41" s="1486"/>
      <c r="Q41" s="1486"/>
      <c r="R41" s="1486"/>
      <c r="S41" s="1486"/>
      <c r="T41" s="1486"/>
      <c r="U41" s="1486"/>
      <c r="V41" s="1486"/>
      <c r="W41" s="1486"/>
      <c r="X41" s="1486"/>
      <c r="Y41" s="1486"/>
      <c r="Z41" s="1486"/>
    </row>
    <row r="42" spans="2:26">
      <c r="B42" s="131"/>
      <c r="C42" s="131"/>
      <c r="D42" s="131"/>
      <c r="E42" s="131"/>
      <c r="F42" s="131"/>
      <c r="G42" s="131"/>
      <c r="H42" s="131"/>
      <c r="I42" s="1482"/>
      <c r="J42" s="1482"/>
      <c r="K42" s="1482"/>
      <c r="L42" s="1482"/>
    </row>
    <row r="43" spans="2:26">
      <c r="B43" s="10" t="s">
        <v>11</v>
      </c>
      <c r="C43" s="131"/>
      <c r="D43" s="131"/>
      <c r="E43" s="131"/>
      <c r="F43" s="131"/>
      <c r="G43" s="131"/>
      <c r="H43" s="131"/>
      <c r="I43" s="1482"/>
      <c r="J43" s="1482"/>
      <c r="K43" s="1482"/>
      <c r="L43" s="1482"/>
    </row>
  </sheetData>
  <mergeCells count="13">
    <mergeCell ref="I42:L42"/>
    <mergeCell ref="I43:L43"/>
    <mergeCell ref="B5:B6"/>
    <mergeCell ref="C5:E5"/>
    <mergeCell ref="F5:H5"/>
    <mergeCell ref="I5:K5"/>
    <mergeCell ref="L5:N5"/>
    <mergeCell ref="U5:W5"/>
    <mergeCell ref="X5:Z5"/>
    <mergeCell ref="B2:Z3"/>
    <mergeCell ref="B41:Z41"/>
    <mergeCell ref="O5:Q5"/>
    <mergeCell ref="R5:T5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  <ignoredErrors>
    <ignoredError sqref="C11:C15 C17:C21 C23:C24 C26 C29 C31:C33 C36:C37 U12:U15 U17:U21 U23:U24 U26 U29 U31:U33 U36:U37 O12:O15 O17:O21 O23:O24 O26 O29 O31:O33 O36:O3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U46"/>
  <sheetViews>
    <sheetView view="pageLayout" topLeftCell="A13" zoomScaleNormal="100" workbookViewId="0">
      <selection activeCell="J38" sqref="J38"/>
    </sheetView>
  </sheetViews>
  <sheetFormatPr baseColWidth="10" defaultColWidth="11.5703125" defaultRowHeight="12.75"/>
  <cols>
    <col min="1" max="1" width="36.5703125" style="3" customWidth="1"/>
    <col min="2" max="2" width="7.5703125" style="3" bestFit="1" customWidth="1"/>
    <col min="3" max="3" width="9.28515625" style="3" customWidth="1"/>
    <col min="4" max="4" width="10.5703125" style="3" customWidth="1"/>
    <col min="5" max="5" width="10" style="3" customWidth="1"/>
    <col min="6" max="6" width="11.140625" style="3" customWidth="1"/>
    <col min="7" max="7" width="3.7109375" style="3" customWidth="1"/>
    <col min="8" max="8" width="2.85546875" style="3" customWidth="1"/>
    <col min="9" max="10" width="11.5703125" style="3"/>
    <col min="11" max="11" width="11.5703125" style="3" customWidth="1"/>
    <col min="12" max="12" width="8.140625" style="3" customWidth="1"/>
    <col min="13" max="13" width="14.42578125" style="3" customWidth="1"/>
    <col min="14" max="14" width="14.85546875" style="3" customWidth="1"/>
    <col min="15" max="15" width="11.5703125" style="3"/>
    <col min="16" max="16" width="1.7109375" style="3" customWidth="1"/>
    <col min="17" max="17" width="9.28515625" style="3" customWidth="1"/>
    <col min="18" max="16384" width="11.5703125" style="3"/>
  </cols>
  <sheetData>
    <row r="1" spans="1:21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8" t="s">
        <v>436</v>
      </c>
    </row>
    <row r="2" spans="1:21" ht="29.25" customHeight="1">
      <c r="A2" s="1" t="s">
        <v>439</v>
      </c>
      <c r="B2" s="1"/>
      <c r="C2" s="1"/>
    </row>
    <row r="3" spans="1:21" ht="6" customHeight="1">
      <c r="A3" s="1"/>
      <c r="B3" s="1"/>
      <c r="C3" s="1"/>
      <c r="I3" s="1356" t="s">
        <v>440</v>
      </c>
      <c r="J3" s="1356"/>
      <c r="K3" s="1356"/>
      <c r="L3" s="1356"/>
      <c r="M3" s="1356"/>
      <c r="N3" s="1356"/>
      <c r="O3" s="1356"/>
      <c r="P3" s="1356"/>
      <c r="Q3" s="1356"/>
    </row>
    <row r="4" spans="1:21">
      <c r="A4" s="1360" t="s">
        <v>1</v>
      </c>
      <c r="B4" s="1358" t="s">
        <v>2</v>
      </c>
      <c r="C4" s="1361" t="s">
        <v>206</v>
      </c>
      <c r="D4" s="1361"/>
      <c r="E4" s="1361"/>
      <c r="F4" s="1357" t="s">
        <v>202</v>
      </c>
      <c r="I4" s="1356"/>
      <c r="J4" s="1356"/>
      <c r="K4" s="1356"/>
      <c r="L4" s="1356"/>
      <c r="M4" s="1356"/>
      <c r="N4" s="1356"/>
      <c r="O4" s="1356"/>
      <c r="P4" s="1356"/>
      <c r="Q4" s="1356"/>
    </row>
    <row r="5" spans="1:21">
      <c r="A5" s="1360"/>
      <c r="B5" s="1359"/>
      <c r="C5" s="713" t="s">
        <v>5</v>
      </c>
      <c r="D5" s="713" t="s">
        <v>203</v>
      </c>
      <c r="E5" s="713" t="s">
        <v>201</v>
      </c>
      <c r="F5" s="1357"/>
      <c r="N5" s="1005" t="s">
        <v>201</v>
      </c>
      <c r="O5" s="1006" t="s">
        <v>203</v>
      </c>
      <c r="P5" s="1355" t="s">
        <v>202</v>
      </c>
      <c r="Q5" s="407"/>
      <c r="R5" s="407"/>
      <c r="S5" s="407"/>
      <c r="T5" s="407"/>
      <c r="U5" s="407"/>
    </row>
    <row r="6" spans="1:21" ht="4.9000000000000004" customHeight="1">
      <c r="A6" s="98"/>
      <c r="B6" s="98"/>
      <c r="C6" s="98"/>
      <c r="D6" s="98"/>
      <c r="E6" s="98"/>
      <c r="F6" s="98"/>
      <c r="N6" s="1005"/>
      <c r="O6" s="407"/>
      <c r="P6" s="1355"/>
      <c r="Q6" s="407"/>
      <c r="R6" s="407"/>
      <c r="S6" s="407"/>
      <c r="T6" s="407"/>
      <c r="U6" s="407"/>
    </row>
    <row r="7" spans="1:21" ht="15" customHeight="1">
      <c r="A7" s="368" t="s">
        <v>2</v>
      </c>
      <c r="B7" s="369">
        <f>+B9+B10+B11+B12</f>
        <v>9284</v>
      </c>
      <c r="C7" s="369">
        <f>+C9+C10</f>
        <v>6287</v>
      </c>
      <c r="D7" s="370">
        <f>+D9+D10</f>
        <v>1692</v>
      </c>
      <c r="E7" s="369">
        <f>+E9+E10</f>
        <v>4595</v>
      </c>
      <c r="F7" s="369">
        <f>+F9+F10+F11+F12</f>
        <v>2997</v>
      </c>
      <c r="M7" s="371" t="s">
        <v>157</v>
      </c>
      <c r="N7" s="1005">
        <v>2752</v>
      </c>
      <c r="O7" s="1007">
        <v>1054</v>
      </c>
      <c r="P7" s="1008">
        <v>2106</v>
      </c>
      <c r="Q7" s="407"/>
      <c r="R7" s="407"/>
      <c r="S7" s="407"/>
      <c r="T7" s="407"/>
      <c r="U7" s="407"/>
    </row>
    <row r="8" spans="1:21" ht="4.1500000000000004" customHeight="1">
      <c r="A8" s="98"/>
      <c r="B8" s="99"/>
      <c r="C8" s="99"/>
      <c r="D8" s="99"/>
      <c r="E8" s="99"/>
      <c r="F8" s="99"/>
      <c r="M8" s="373" t="s">
        <v>150</v>
      </c>
      <c r="N8" s="1005">
        <v>1541</v>
      </c>
      <c r="O8" s="1009">
        <v>416</v>
      </c>
      <c r="P8" s="1010">
        <v>571</v>
      </c>
      <c r="Q8" s="407"/>
      <c r="R8" s="407"/>
      <c r="S8" s="407"/>
      <c r="T8" s="407"/>
      <c r="U8" s="407"/>
    </row>
    <row r="9" spans="1:21">
      <c r="A9" s="371" t="s">
        <v>157</v>
      </c>
      <c r="B9" s="372">
        <f>+C9+F9</f>
        <v>6430</v>
      </c>
      <c r="C9" s="1017">
        <f>+D9+E9</f>
        <v>4114</v>
      </c>
      <c r="D9" s="1018">
        <v>1208</v>
      </c>
      <c r="E9" s="1024">
        <v>2906</v>
      </c>
      <c r="F9" s="1022">
        <v>2316</v>
      </c>
      <c r="M9" s="373" t="s">
        <v>204</v>
      </c>
      <c r="N9" s="1005" t="s">
        <v>9</v>
      </c>
      <c r="O9" s="1011" t="s">
        <v>9</v>
      </c>
      <c r="P9" s="1010">
        <v>1</v>
      </c>
      <c r="Q9" s="407"/>
      <c r="R9" s="407"/>
      <c r="S9" s="407"/>
      <c r="T9" s="407"/>
      <c r="U9" s="407"/>
    </row>
    <row r="10" spans="1:21">
      <c r="A10" s="373" t="s">
        <v>150</v>
      </c>
      <c r="B10" s="374">
        <f>+C10+F10</f>
        <v>2800</v>
      </c>
      <c r="C10" s="1067">
        <f>+D10+E10</f>
        <v>2173</v>
      </c>
      <c r="D10" s="1068">
        <v>484</v>
      </c>
      <c r="E10" s="1277">
        <v>1689</v>
      </c>
      <c r="F10" s="375">
        <v>627</v>
      </c>
      <c r="M10" s="377" t="s">
        <v>205</v>
      </c>
      <c r="N10" s="1005" t="s">
        <v>9</v>
      </c>
      <c r="O10" s="1012" t="s">
        <v>9</v>
      </c>
      <c r="P10" s="1013">
        <v>40</v>
      </c>
      <c r="Q10" s="406"/>
      <c r="R10" s="570" t="s">
        <v>203</v>
      </c>
      <c r="S10" s="570" t="s">
        <v>201</v>
      </c>
      <c r="T10" s="571" t="s">
        <v>202</v>
      </c>
      <c r="U10" s="407"/>
    </row>
    <row r="11" spans="1:21">
      <c r="A11" s="373" t="s">
        <v>204</v>
      </c>
      <c r="B11" s="374">
        <f>+F11</f>
        <v>1</v>
      </c>
      <c r="C11" s="567"/>
      <c r="D11" s="386" t="s">
        <v>9</v>
      </c>
      <c r="E11" s="722" t="s">
        <v>9</v>
      </c>
      <c r="F11" s="375">
        <v>1</v>
      </c>
      <c r="N11" s="407"/>
      <c r="O11" s="407"/>
      <c r="P11" s="407"/>
      <c r="Q11" s="572" t="s">
        <v>157</v>
      </c>
      <c r="R11" s="406">
        <v>1208</v>
      </c>
      <c r="S11" s="406">
        <v>2906</v>
      </c>
      <c r="T11" s="571">
        <v>2316</v>
      </c>
      <c r="U11" s="407"/>
    </row>
    <row r="12" spans="1:21">
      <c r="A12" s="377" t="s">
        <v>205</v>
      </c>
      <c r="B12" s="378">
        <f>+F12</f>
        <v>53</v>
      </c>
      <c r="C12" s="568"/>
      <c r="D12" s="385" t="s">
        <v>9</v>
      </c>
      <c r="E12" s="767" t="s">
        <v>9</v>
      </c>
      <c r="F12" s="380">
        <v>53</v>
      </c>
      <c r="N12" s="407"/>
      <c r="O12" s="407"/>
      <c r="P12" s="407"/>
      <c r="Q12" s="572" t="s">
        <v>150</v>
      </c>
      <c r="R12" s="406">
        <v>484</v>
      </c>
      <c r="S12" s="406">
        <v>1689</v>
      </c>
      <c r="T12" s="406">
        <v>627</v>
      </c>
      <c r="U12" s="407"/>
    </row>
    <row r="13" spans="1:21">
      <c r="N13" s="407"/>
      <c r="O13" s="407"/>
      <c r="P13" s="407"/>
      <c r="Q13" s="572" t="s">
        <v>204</v>
      </c>
      <c r="R13" s="406" t="s">
        <v>9</v>
      </c>
      <c r="S13" s="406" t="s">
        <v>9</v>
      </c>
      <c r="T13" s="406">
        <v>1</v>
      </c>
      <c r="U13" s="407"/>
    </row>
    <row r="14" spans="1:21">
      <c r="A14" s="10" t="s">
        <v>11</v>
      </c>
      <c r="N14" s="407"/>
      <c r="O14" s="407"/>
      <c r="P14" s="407"/>
      <c r="Q14" s="572" t="s">
        <v>205</v>
      </c>
      <c r="R14" s="406" t="s">
        <v>9</v>
      </c>
      <c r="S14" s="406" t="s">
        <v>9</v>
      </c>
      <c r="T14" s="406">
        <v>53</v>
      </c>
      <c r="U14" s="407"/>
    </row>
    <row r="15" spans="1:21">
      <c r="Q15" s="334"/>
      <c r="R15" s="334"/>
      <c r="S15" s="334"/>
      <c r="T15" s="334"/>
      <c r="U15" s="407"/>
    </row>
    <row r="16" spans="1:21">
      <c r="Q16" s="334"/>
      <c r="R16" s="334"/>
      <c r="S16" s="334"/>
      <c r="T16" s="334"/>
    </row>
    <row r="17" spans="1:20">
      <c r="Q17" s="334"/>
      <c r="R17" s="334"/>
      <c r="S17" s="334"/>
      <c r="T17" s="334"/>
    </row>
    <row r="18" spans="1:20" ht="15">
      <c r="A18" s="1" t="s">
        <v>441</v>
      </c>
      <c r="B18" s="1"/>
      <c r="C18" s="1"/>
    </row>
    <row r="19" spans="1:20" ht="15">
      <c r="A19" s="1"/>
      <c r="B19" s="1"/>
      <c r="C19" s="1"/>
    </row>
    <row r="20" spans="1:20" ht="13.9" customHeight="1">
      <c r="A20" s="1360" t="s">
        <v>207</v>
      </c>
      <c r="B20" s="1358" t="s">
        <v>2</v>
      </c>
      <c r="C20" s="1361" t="s">
        <v>206</v>
      </c>
      <c r="D20" s="1361"/>
      <c r="E20" s="1361"/>
      <c r="F20" s="1357" t="s">
        <v>202</v>
      </c>
    </row>
    <row r="21" spans="1:20" ht="14.45" customHeight="1">
      <c r="A21" s="1360"/>
      <c r="B21" s="1359"/>
      <c r="C21" s="713" t="s">
        <v>5</v>
      </c>
      <c r="D21" s="713" t="s">
        <v>203</v>
      </c>
      <c r="E21" s="713" t="s">
        <v>201</v>
      </c>
      <c r="F21" s="1357"/>
    </row>
    <row r="22" spans="1:20" ht="3.6" customHeight="1">
      <c r="A22" s="714"/>
      <c r="B22" s="381"/>
      <c r="C22" s="381"/>
      <c r="D22" s="381"/>
      <c r="E22" s="381"/>
      <c r="F22" s="381"/>
    </row>
    <row r="23" spans="1:20" ht="14.45" customHeight="1">
      <c r="A23" s="368" t="s">
        <v>2</v>
      </c>
      <c r="B23" s="382">
        <f>+B25+B32+B39+B41</f>
        <v>9284</v>
      </c>
      <c r="C23" s="382">
        <f>+C25+C32</f>
        <v>6287</v>
      </c>
      <c r="D23" s="382">
        <f>+D25+D32</f>
        <v>1692</v>
      </c>
      <c r="E23" s="382">
        <f>+E25+E32</f>
        <v>4595</v>
      </c>
      <c r="F23" s="382">
        <f>+F25+F32+F39+F41</f>
        <v>2997</v>
      </c>
    </row>
    <row r="24" spans="1:20" ht="4.1500000000000004" customHeight="1">
      <c r="A24" s="98"/>
      <c r="B24" s="383"/>
      <c r="C24" s="383"/>
      <c r="D24" s="383"/>
      <c r="E24" s="383"/>
      <c r="F24" s="383"/>
    </row>
    <row r="25" spans="1:20">
      <c r="A25" s="387" t="s">
        <v>157</v>
      </c>
      <c r="B25" s="623">
        <f t="shared" ref="B25:B37" si="0">+C25+F25</f>
        <v>6430</v>
      </c>
      <c r="C25" s="623">
        <f>+C26+C27+C28+C29+C30+C31</f>
        <v>4114</v>
      </c>
      <c r="D25" s="372">
        <f>+D26+D27+D28+D29+D30+D31</f>
        <v>1208</v>
      </c>
      <c r="E25" s="1016">
        <f>+E26+E27+E28+E29+E30+E31</f>
        <v>2906</v>
      </c>
      <c r="F25" s="372">
        <f>+F26+F27+F28+F29+F30+F31</f>
        <v>2316</v>
      </c>
      <c r="I25" s="10" t="s">
        <v>11</v>
      </c>
    </row>
    <row r="26" spans="1:20">
      <c r="A26" s="563" t="s">
        <v>20</v>
      </c>
      <c r="B26" s="776">
        <f t="shared" si="0"/>
        <v>1914</v>
      </c>
      <c r="C26" s="1037">
        <f t="shared" ref="C26:C31" si="1">+D26+E26</f>
        <v>1278</v>
      </c>
      <c r="D26" s="1068">
        <v>500</v>
      </c>
      <c r="E26" s="262">
        <v>778</v>
      </c>
      <c r="F26" s="1068">
        <v>636</v>
      </c>
    </row>
    <row r="27" spans="1:20">
      <c r="A27" s="563" t="s">
        <v>21</v>
      </c>
      <c r="B27" s="776">
        <f t="shared" si="0"/>
        <v>511</v>
      </c>
      <c r="C27" s="1037">
        <f t="shared" si="1"/>
        <v>343</v>
      </c>
      <c r="D27" s="1068">
        <v>66</v>
      </c>
      <c r="E27" s="262">
        <v>277</v>
      </c>
      <c r="F27" s="1068">
        <v>168</v>
      </c>
    </row>
    <row r="28" spans="1:20">
      <c r="A28" s="563" t="s">
        <v>22</v>
      </c>
      <c r="B28" s="776">
        <f t="shared" si="0"/>
        <v>714</v>
      </c>
      <c r="C28" s="1037">
        <f t="shared" si="1"/>
        <v>321</v>
      </c>
      <c r="D28" s="1068">
        <v>124</v>
      </c>
      <c r="E28" s="262">
        <v>197</v>
      </c>
      <c r="F28" s="1068">
        <v>393</v>
      </c>
    </row>
    <row r="29" spans="1:20">
      <c r="A29" s="3" t="s">
        <v>23</v>
      </c>
      <c r="B29" s="776">
        <f t="shared" si="0"/>
        <v>1489</v>
      </c>
      <c r="C29" s="1037">
        <f t="shared" si="1"/>
        <v>1062</v>
      </c>
      <c r="D29" s="1068">
        <v>133</v>
      </c>
      <c r="E29" s="262">
        <v>929</v>
      </c>
      <c r="F29" s="1068">
        <v>427</v>
      </c>
    </row>
    <row r="30" spans="1:20">
      <c r="A30" s="563" t="s">
        <v>24</v>
      </c>
      <c r="B30" s="776">
        <f t="shared" si="0"/>
        <v>1787</v>
      </c>
      <c r="C30" s="1037">
        <f t="shared" si="1"/>
        <v>1097</v>
      </c>
      <c r="D30" s="1068">
        <v>383</v>
      </c>
      <c r="E30" s="262">
        <v>714</v>
      </c>
      <c r="F30" s="1068">
        <v>690</v>
      </c>
      <c r="K30" s="11"/>
      <c r="L30" s="11"/>
      <c r="M30" s="11"/>
    </row>
    <row r="31" spans="1:20">
      <c r="A31" s="565" t="s">
        <v>149</v>
      </c>
      <c r="B31" s="778">
        <f t="shared" si="0"/>
        <v>15</v>
      </c>
      <c r="C31" s="1023">
        <f t="shared" si="1"/>
        <v>13</v>
      </c>
      <c r="D31" s="1068">
        <v>2</v>
      </c>
      <c r="E31" s="262">
        <v>11</v>
      </c>
      <c r="F31" s="1068">
        <v>2</v>
      </c>
      <c r="K31" s="11"/>
      <c r="L31" s="11"/>
      <c r="M31" s="11"/>
    </row>
    <row r="32" spans="1:20">
      <c r="A32" s="387" t="s">
        <v>150</v>
      </c>
      <c r="B32" s="384">
        <f t="shared" si="0"/>
        <v>2800</v>
      </c>
      <c r="C32" s="776">
        <f>+C33+C34+C35+C36+C37+C38</f>
        <v>2173</v>
      </c>
      <c r="D32" s="372">
        <f>+D33+D34+D35+D36+D37+D38</f>
        <v>484</v>
      </c>
      <c r="E32" s="1016">
        <f>+E33+E34+E35+E36+E37+E38</f>
        <v>1689</v>
      </c>
      <c r="F32" s="372">
        <f>+F33+F34+F35+F36+F37</f>
        <v>627</v>
      </c>
      <c r="K32" s="11"/>
      <c r="L32" s="11"/>
      <c r="M32" s="11"/>
    </row>
    <row r="33" spans="1:6">
      <c r="A33" s="563" t="s">
        <v>20</v>
      </c>
      <c r="B33" s="426">
        <f t="shared" si="0"/>
        <v>482</v>
      </c>
      <c r="C33" s="21">
        <f t="shared" ref="C33:C38" si="2">+D33+E33</f>
        <v>428</v>
      </c>
      <c r="D33" s="1068">
        <v>116</v>
      </c>
      <c r="E33" s="262">
        <v>312</v>
      </c>
      <c r="F33" s="1068">
        <v>54</v>
      </c>
    </row>
    <row r="34" spans="1:6">
      <c r="A34" s="563" t="s">
        <v>21</v>
      </c>
      <c r="B34" s="426">
        <f t="shared" si="0"/>
        <v>61</v>
      </c>
      <c r="C34" s="21">
        <f t="shared" si="2"/>
        <v>51</v>
      </c>
      <c r="D34" s="1068">
        <v>8</v>
      </c>
      <c r="E34" s="262">
        <v>43</v>
      </c>
      <c r="F34" s="1068">
        <v>10</v>
      </c>
    </row>
    <row r="35" spans="1:6">
      <c r="A35" s="563" t="s">
        <v>22</v>
      </c>
      <c r="B35" s="426">
        <f t="shared" si="0"/>
        <v>411</v>
      </c>
      <c r="C35" s="21">
        <f t="shared" si="2"/>
        <v>210</v>
      </c>
      <c r="D35" s="1068">
        <v>40</v>
      </c>
      <c r="E35" s="262">
        <v>170</v>
      </c>
      <c r="F35" s="1068">
        <v>201</v>
      </c>
    </row>
    <row r="36" spans="1:6">
      <c r="A36" s="3" t="s">
        <v>23</v>
      </c>
      <c r="B36" s="426">
        <f t="shared" si="0"/>
        <v>587</v>
      </c>
      <c r="C36" s="21">
        <f t="shared" si="2"/>
        <v>494</v>
      </c>
      <c r="D36" s="1068">
        <v>56</v>
      </c>
      <c r="E36" s="262">
        <v>438</v>
      </c>
      <c r="F36" s="1068">
        <v>93</v>
      </c>
    </row>
    <row r="37" spans="1:6">
      <c r="A37" s="563" t="s">
        <v>24</v>
      </c>
      <c r="B37" s="426">
        <f t="shared" si="0"/>
        <v>1256</v>
      </c>
      <c r="C37" s="21">
        <f t="shared" si="2"/>
        <v>987</v>
      </c>
      <c r="D37" s="1068">
        <v>263</v>
      </c>
      <c r="E37" s="262">
        <v>724</v>
      </c>
      <c r="F37" s="1068">
        <v>269</v>
      </c>
    </row>
    <row r="38" spans="1:6">
      <c r="A38" s="565" t="s">
        <v>149</v>
      </c>
      <c r="B38" s="425">
        <f>+C38</f>
        <v>3</v>
      </c>
      <c r="C38" s="779">
        <f t="shared" si="2"/>
        <v>3</v>
      </c>
      <c r="D38" s="1015">
        <v>1</v>
      </c>
      <c r="E38" s="11">
        <v>2</v>
      </c>
      <c r="F38" s="758" t="s">
        <v>9</v>
      </c>
    </row>
    <row r="39" spans="1:6">
      <c r="A39" s="387" t="s">
        <v>204</v>
      </c>
      <c r="B39" s="384">
        <v>1</v>
      </c>
      <c r="C39" s="777" t="s">
        <v>9</v>
      </c>
      <c r="D39" s="777" t="s">
        <v>9</v>
      </c>
      <c r="E39" s="777" t="s">
        <v>9</v>
      </c>
      <c r="F39" s="372">
        <f>+F40</f>
        <v>1</v>
      </c>
    </row>
    <row r="40" spans="1:6">
      <c r="A40" s="565" t="s">
        <v>24</v>
      </c>
      <c r="B40" s="425">
        <f>+F40</f>
        <v>1</v>
      </c>
      <c r="C40" s="568" t="s">
        <v>9</v>
      </c>
      <c r="D40" s="379" t="s">
        <v>9</v>
      </c>
      <c r="E40" s="379" t="s">
        <v>9</v>
      </c>
      <c r="F40" s="1014">
        <v>1</v>
      </c>
    </row>
    <row r="41" spans="1:6">
      <c r="A41" s="387" t="s">
        <v>205</v>
      </c>
      <c r="B41" s="384">
        <v>53</v>
      </c>
      <c r="C41" s="777" t="s">
        <v>9</v>
      </c>
      <c r="D41" s="777" t="s">
        <v>9</v>
      </c>
      <c r="E41" s="777" t="s">
        <v>9</v>
      </c>
      <c r="F41" s="372">
        <f>+F42+F43+F44</f>
        <v>53</v>
      </c>
    </row>
    <row r="42" spans="1:6">
      <c r="A42" s="768" t="s">
        <v>20</v>
      </c>
      <c r="B42" s="426">
        <f>+F42</f>
        <v>1</v>
      </c>
      <c r="C42" s="567" t="s">
        <v>9</v>
      </c>
      <c r="D42" s="567" t="s">
        <v>9</v>
      </c>
      <c r="E42" s="567" t="s">
        <v>9</v>
      </c>
      <c r="F42" s="1014">
        <v>1</v>
      </c>
    </row>
    <row r="43" spans="1:6">
      <c r="A43" s="768" t="s">
        <v>23</v>
      </c>
      <c r="B43" s="426">
        <f>+F43</f>
        <v>20</v>
      </c>
      <c r="C43" s="567" t="s">
        <v>9</v>
      </c>
      <c r="D43" s="376" t="s">
        <v>9</v>
      </c>
      <c r="E43" s="376" t="s">
        <v>9</v>
      </c>
      <c r="F43" s="1014">
        <v>20</v>
      </c>
    </row>
    <row r="44" spans="1:6">
      <c r="A44" s="560" t="s">
        <v>24</v>
      </c>
      <c r="B44" s="425">
        <f>+F44</f>
        <v>32</v>
      </c>
      <c r="C44" s="568" t="s">
        <v>9</v>
      </c>
      <c r="D44" s="379" t="s">
        <v>9</v>
      </c>
      <c r="E44" s="379" t="s">
        <v>9</v>
      </c>
      <c r="F44" s="1015">
        <v>32</v>
      </c>
    </row>
    <row r="46" spans="1:6">
      <c r="A46" s="10" t="s">
        <v>11</v>
      </c>
    </row>
  </sheetData>
  <mergeCells count="10">
    <mergeCell ref="P5:P6"/>
    <mergeCell ref="I3:Q4"/>
    <mergeCell ref="F20:F21"/>
    <mergeCell ref="B20:B21"/>
    <mergeCell ref="A20:A21"/>
    <mergeCell ref="C20:E20"/>
    <mergeCell ref="F4:F5"/>
    <mergeCell ref="C4:E4"/>
    <mergeCell ref="B4:B5"/>
    <mergeCell ref="A4:A5"/>
  </mergeCells>
  <pageMargins left="0.19685039370078741" right="0.19685039370078741" top="0.39370078740157483" bottom="0.71" header="0.31496062992125984" footer="0.17"/>
  <pageSetup paperSize="9" scale="70" orientation="landscape" r:id="rId1"/>
  <headerFooter>
    <oddFooter>&amp;C&amp;G</oddFooter>
  </headerFooter>
  <ignoredErrors>
    <ignoredError sqref="C32" formula="1"/>
  </ignoredErrors>
  <drawing r:id="rId2"/>
  <legacyDrawingHF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N75"/>
  <sheetViews>
    <sheetView view="pageLayout" zoomScale="55" zoomScaleNormal="100" zoomScalePageLayoutView="55" workbookViewId="0">
      <selection activeCell="P16" sqref="P16"/>
    </sheetView>
  </sheetViews>
  <sheetFormatPr baseColWidth="10" defaultColWidth="27.42578125" defaultRowHeight="12"/>
  <cols>
    <col min="1" max="1" width="5.140625" style="15" customWidth="1"/>
    <col min="2" max="2" width="29.5703125" style="15" customWidth="1"/>
    <col min="3" max="3" width="8.28515625" style="15" customWidth="1"/>
    <col min="4" max="4" width="8.140625" style="15" customWidth="1"/>
    <col min="5" max="5" width="8.28515625" style="15" customWidth="1"/>
    <col min="6" max="7" width="7.140625" style="15" customWidth="1"/>
    <col min="8" max="8" width="8.5703125" style="15" customWidth="1"/>
    <col min="9" max="9" width="8.42578125" style="15" customWidth="1"/>
    <col min="10" max="10" width="7.42578125" style="15" customWidth="1"/>
    <col min="11" max="11" width="8.28515625" style="15" customWidth="1"/>
    <col min="12" max="12" width="8.7109375" style="15" customWidth="1"/>
    <col min="13" max="13" width="8.140625" style="15" customWidth="1"/>
    <col min="14" max="14" width="9" style="15" customWidth="1"/>
    <col min="15" max="16384" width="27.42578125" style="15"/>
  </cols>
  <sheetData>
    <row r="1" spans="1:14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</row>
    <row r="2" spans="1:14" ht="38.25" customHeight="1">
      <c r="B2" s="1478" t="s">
        <v>469</v>
      </c>
      <c r="C2" s="1478"/>
      <c r="D2" s="1478"/>
      <c r="E2" s="1478"/>
      <c r="F2" s="1478"/>
      <c r="G2" s="1478"/>
      <c r="H2" s="1478"/>
      <c r="I2" s="1478"/>
      <c r="J2" s="1478"/>
      <c r="K2" s="1478"/>
      <c r="L2" s="1478"/>
      <c r="M2" s="1478"/>
      <c r="N2" s="1478"/>
    </row>
    <row r="4" spans="1:14">
      <c r="B4" s="1444" t="s">
        <v>66</v>
      </c>
      <c r="C4" s="1479" t="s">
        <v>12</v>
      </c>
      <c r="D4" s="1480"/>
      <c r="E4" s="1481"/>
      <c r="F4" s="1479" t="s">
        <v>13</v>
      </c>
      <c r="G4" s="1480"/>
      <c r="H4" s="1481"/>
      <c r="I4" s="1479" t="s">
        <v>161</v>
      </c>
      <c r="J4" s="1480"/>
      <c r="K4" s="1481"/>
      <c r="L4" s="1479" t="s">
        <v>14</v>
      </c>
      <c r="M4" s="1480"/>
      <c r="N4" s="1481"/>
    </row>
    <row r="5" spans="1:14">
      <c r="B5" s="1445"/>
      <c r="C5" s="409" t="s">
        <v>2</v>
      </c>
      <c r="D5" s="409" t="s">
        <v>15</v>
      </c>
      <c r="E5" s="409" t="s">
        <v>17</v>
      </c>
      <c r="F5" s="409" t="s">
        <v>2</v>
      </c>
      <c r="G5" s="409" t="s">
        <v>15</v>
      </c>
      <c r="H5" s="409" t="s">
        <v>17</v>
      </c>
      <c r="I5" s="409" t="s">
        <v>2</v>
      </c>
      <c r="J5" s="409" t="s">
        <v>15</v>
      </c>
      <c r="K5" s="409" t="s">
        <v>17</v>
      </c>
      <c r="L5" s="409" t="s">
        <v>2</v>
      </c>
      <c r="M5" s="409" t="s">
        <v>15</v>
      </c>
      <c r="N5" s="409" t="s">
        <v>17</v>
      </c>
    </row>
    <row r="6" spans="1:14" ht="3" customHeight="1">
      <c r="B6" s="116"/>
      <c r="C6" s="116"/>
      <c r="D6" s="116"/>
      <c r="E6" s="116"/>
      <c r="F6" s="116"/>
      <c r="G6" s="116"/>
      <c r="H6" s="116"/>
      <c r="I6" s="116"/>
      <c r="J6" s="116"/>
      <c r="L6" s="116"/>
      <c r="M6" s="116"/>
      <c r="N6" s="116"/>
    </row>
    <row r="7" spans="1:14">
      <c r="B7" s="117" t="s">
        <v>5</v>
      </c>
      <c r="C7" s="118">
        <f t="shared" ref="C7:N7" si="0">+C9+C34</f>
        <v>196915</v>
      </c>
      <c r="D7" s="118">
        <f t="shared" si="0"/>
        <v>47777</v>
      </c>
      <c r="E7" s="118">
        <f t="shared" si="0"/>
        <v>149138</v>
      </c>
      <c r="F7" s="118">
        <f t="shared" si="0"/>
        <v>42089</v>
      </c>
      <c r="G7" s="118">
        <f t="shared" si="0"/>
        <v>10970</v>
      </c>
      <c r="H7" s="118">
        <f t="shared" si="0"/>
        <v>29636</v>
      </c>
      <c r="I7" s="118">
        <f t="shared" si="0"/>
        <v>154826</v>
      </c>
      <c r="J7" s="118">
        <f t="shared" si="0"/>
        <v>36807</v>
      </c>
      <c r="K7" s="320">
        <f t="shared" si="0"/>
        <v>118019</v>
      </c>
      <c r="L7" s="118">
        <f t="shared" si="0"/>
        <v>7018</v>
      </c>
      <c r="M7" s="118">
        <f t="shared" si="0"/>
        <v>1705</v>
      </c>
      <c r="N7" s="118">
        <f t="shared" si="0"/>
        <v>5313</v>
      </c>
    </row>
    <row r="8" spans="1:14" ht="3" customHeight="1">
      <c r="B8" s="121"/>
      <c r="C8" s="121"/>
      <c r="D8" s="121"/>
      <c r="E8" s="121"/>
      <c r="F8" s="121"/>
      <c r="G8" s="121"/>
      <c r="H8" s="121"/>
      <c r="I8" s="121"/>
      <c r="J8" s="121"/>
      <c r="L8" s="121"/>
      <c r="M8" s="121"/>
      <c r="N8" s="121"/>
    </row>
    <row r="9" spans="1:14">
      <c r="B9" s="118" t="s">
        <v>72</v>
      </c>
      <c r="C9" s="118">
        <f t="shared" ref="C9:N9" si="1">SUM(C10:C32)</f>
        <v>169238</v>
      </c>
      <c r="D9" s="118">
        <f t="shared" si="1"/>
        <v>38078</v>
      </c>
      <c r="E9" s="118">
        <f t="shared" si="1"/>
        <v>131160</v>
      </c>
      <c r="F9" s="118">
        <f t="shared" si="1"/>
        <v>37702</v>
      </c>
      <c r="G9" s="118">
        <f t="shared" si="1"/>
        <v>9307</v>
      </c>
      <c r="H9" s="118">
        <f t="shared" si="1"/>
        <v>26985</v>
      </c>
      <c r="I9" s="118">
        <f t="shared" si="1"/>
        <v>131536</v>
      </c>
      <c r="J9" s="118">
        <f t="shared" si="1"/>
        <v>28771</v>
      </c>
      <c r="K9" s="320">
        <f t="shared" si="1"/>
        <v>102765</v>
      </c>
      <c r="L9" s="118">
        <f t="shared" si="1"/>
        <v>5391</v>
      </c>
      <c r="M9" s="118">
        <f t="shared" si="1"/>
        <v>1212</v>
      </c>
      <c r="N9" s="118">
        <f t="shared" si="1"/>
        <v>4179</v>
      </c>
    </row>
    <row r="10" spans="1:14" ht="12.75">
      <c r="B10" s="1337" t="s">
        <v>73</v>
      </c>
      <c r="C10" s="1345">
        <v>1665</v>
      </c>
      <c r="D10" s="1345">
        <v>201</v>
      </c>
      <c r="E10" s="1345">
        <v>1464</v>
      </c>
      <c r="F10" s="1345">
        <v>315</v>
      </c>
      <c r="G10" s="1345">
        <v>55</v>
      </c>
      <c r="H10" s="1345">
        <v>232</v>
      </c>
      <c r="I10" s="1345">
        <v>1350</v>
      </c>
      <c r="J10" s="1345">
        <v>146</v>
      </c>
      <c r="K10" s="1345">
        <v>1204</v>
      </c>
      <c r="L10" s="1345">
        <v>58</v>
      </c>
      <c r="M10" s="1345">
        <v>3</v>
      </c>
      <c r="N10" s="1346">
        <v>55</v>
      </c>
    </row>
    <row r="11" spans="1:14" ht="12.75">
      <c r="B11" s="124" t="s">
        <v>74</v>
      </c>
      <c r="C11" s="937">
        <v>2304</v>
      </c>
      <c r="D11" s="937">
        <v>716</v>
      </c>
      <c r="E11" s="937">
        <v>1588</v>
      </c>
      <c r="F11" s="937">
        <v>459</v>
      </c>
      <c r="G11" s="937">
        <v>153</v>
      </c>
      <c r="H11" s="937">
        <v>294</v>
      </c>
      <c r="I11" s="937">
        <v>1845</v>
      </c>
      <c r="J11" s="937">
        <v>563</v>
      </c>
      <c r="K11" s="937">
        <v>1282</v>
      </c>
      <c r="L11" s="937">
        <v>83</v>
      </c>
      <c r="M11" s="937">
        <v>38</v>
      </c>
      <c r="N11" s="1347">
        <v>45</v>
      </c>
    </row>
    <row r="12" spans="1:14" ht="12.75">
      <c r="B12" s="124" t="s">
        <v>75</v>
      </c>
      <c r="C12" s="937">
        <v>3819</v>
      </c>
      <c r="D12" s="937">
        <v>2617</v>
      </c>
      <c r="E12" s="937">
        <v>1202</v>
      </c>
      <c r="F12" s="937">
        <v>817</v>
      </c>
      <c r="G12" s="937">
        <v>587</v>
      </c>
      <c r="H12" s="937">
        <v>247</v>
      </c>
      <c r="I12" s="937">
        <v>3002</v>
      </c>
      <c r="J12" s="937">
        <v>2030</v>
      </c>
      <c r="K12" s="937">
        <v>972</v>
      </c>
      <c r="L12" s="937">
        <v>108</v>
      </c>
      <c r="M12" s="937">
        <v>65</v>
      </c>
      <c r="N12" s="1347">
        <v>43</v>
      </c>
    </row>
    <row r="13" spans="1:14" ht="12.75">
      <c r="B13" s="124" t="s">
        <v>76</v>
      </c>
      <c r="C13" s="937">
        <v>1618</v>
      </c>
      <c r="D13" s="937">
        <v>997</v>
      </c>
      <c r="E13" s="937">
        <v>621</v>
      </c>
      <c r="F13" s="937">
        <v>593</v>
      </c>
      <c r="G13" s="937">
        <v>359</v>
      </c>
      <c r="H13" s="937">
        <v>216</v>
      </c>
      <c r="I13" s="937">
        <v>1025</v>
      </c>
      <c r="J13" s="937">
        <v>638</v>
      </c>
      <c r="K13" s="937">
        <v>387</v>
      </c>
      <c r="L13" s="937">
        <v>17</v>
      </c>
      <c r="M13" s="937">
        <v>12</v>
      </c>
      <c r="N13" s="1347">
        <v>5</v>
      </c>
    </row>
    <row r="14" spans="1:14" ht="12.75">
      <c r="B14" s="124" t="s">
        <v>77</v>
      </c>
      <c r="C14" s="937">
        <v>2593</v>
      </c>
      <c r="D14" s="937">
        <v>1045</v>
      </c>
      <c r="E14" s="937">
        <v>1548</v>
      </c>
      <c r="F14" s="937">
        <v>604</v>
      </c>
      <c r="G14" s="937">
        <v>262</v>
      </c>
      <c r="H14" s="937">
        <v>328</v>
      </c>
      <c r="I14" s="937">
        <v>1989</v>
      </c>
      <c r="J14" s="937">
        <v>783</v>
      </c>
      <c r="K14" s="937">
        <v>1206</v>
      </c>
      <c r="L14" s="937">
        <v>98</v>
      </c>
      <c r="M14" s="937">
        <v>40</v>
      </c>
      <c r="N14" s="1347">
        <v>58</v>
      </c>
    </row>
    <row r="15" spans="1:14" ht="12.75">
      <c r="B15" s="124" t="s">
        <v>78</v>
      </c>
      <c r="C15" s="937">
        <v>63</v>
      </c>
      <c r="D15" s="937">
        <v>12</v>
      </c>
      <c r="E15" s="937">
        <v>51</v>
      </c>
      <c r="F15" s="937">
        <v>32</v>
      </c>
      <c r="G15" s="937">
        <v>10</v>
      </c>
      <c r="H15" s="937">
        <v>22</v>
      </c>
      <c r="I15" s="937">
        <v>31</v>
      </c>
      <c r="J15" s="937">
        <v>2</v>
      </c>
      <c r="K15" s="937">
        <v>29</v>
      </c>
      <c r="L15" s="937">
        <v>0</v>
      </c>
      <c r="M15" s="937">
        <v>0</v>
      </c>
      <c r="N15" s="1347">
        <v>0</v>
      </c>
    </row>
    <row r="16" spans="1:14" ht="12.75">
      <c r="B16" s="124" t="s">
        <v>79</v>
      </c>
      <c r="C16" s="937">
        <v>23018</v>
      </c>
      <c r="D16" s="937">
        <v>6219</v>
      </c>
      <c r="E16" s="937">
        <v>16799</v>
      </c>
      <c r="F16" s="937">
        <v>5140</v>
      </c>
      <c r="G16" s="937">
        <v>1639</v>
      </c>
      <c r="H16" s="937">
        <v>3371</v>
      </c>
      <c r="I16" s="937">
        <v>17878</v>
      </c>
      <c r="J16" s="937">
        <v>4580</v>
      </c>
      <c r="K16" s="937">
        <v>13298</v>
      </c>
      <c r="L16" s="937">
        <v>799</v>
      </c>
      <c r="M16" s="937">
        <v>201</v>
      </c>
      <c r="N16" s="1347">
        <v>598</v>
      </c>
    </row>
    <row r="17" spans="2:14" ht="12.75">
      <c r="B17" s="124" t="s">
        <v>80</v>
      </c>
      <c r="C17" s="937">
        <v>2924</v>
      </c>
      <c r="D17" s="937">
        <v>298</v>
      </c>
      <c r="E17" s="937">
        <v>2626</v>
      </c>
      <c r="F17" s="937">
        <v>1002</v>
      </c>
      <c r="G17" s="937">
        <v>124</v>
      </c>
      <c r="H17" s="937">
        <v>849</v>
      </c>
      <c r="I17" s="937">
        <v>1922</v>
      </c>
      <c r="J17" s="937">
        <v>174</v>
      </c>
      <c r="K17" s="937">
        <v>1748</v>
      </c>
      <c r="L17" s="937">
        <v>50</v>
      </c>
      <c r="M17" s="937">
        <v>4</v>
      </c>
      <c r="N17" s="1347">
        <v>46</v>
      </c>
    </row>
    <row r="18" spans="2:14" ht="12.75">
      <c r="B18" s="124" t="s">
        <v>132</v>
      </c>
      <c r="C18" s="937">
        <v>5278</v>
      </c>
      <c r="D18" s="937">
        <v>278</v>
      </c>
      <c r="E18" s="937">
        <v>5000</v>
      </c>
      <c r="F18" s="937">
        <v>1072</v>
      </c>
      <c r="G18" s="937">
        <v>72</v>
      </c>
      <c r="H18" s="937">
        <v>906</v>
      </c>
      <c r="I18" s="937">
        <v>4206</v>
      </c>
      <c r="J18" s="937">
        <v>206</v>
      </c>
      <c r="K18" s="937">
        <v>4000</v>
      </c>
      <c r="L18" s="937">
        <v>167</v>
      </c>
      <c r="M18" s="937">
        <v>3</v>
      </c>
      <c r="N18" s="1347">
        <v>164</v>
      </c>
    </row>
    <row r="19" spans="2:14" ht="12.75">
      <c r="B19" s="124" t="s">
        <v>81</v>
      </c>
      <c r="C19" s="937">
        <v>9361</v>
      </c>
      <c r="D19" s="937">
        <v>532</v>
      </c>
      <c r="E19" s="937">
        <v>8829</v>
      </c>
      <c r="F19" s="937">
        <v>2367</v>
      </c>
      <c r="G19" s="937">
        <v>192</v>
      </c>
      <c r="H19" s="937">
        <v>1956</v>
      </c>
      <c r="I19" s="937">
        <v>6994</v>
      </c>
      <c r="J19" s="937">
        <v>340</v>
      </c>
      <c r="K19" s="937">
        <v>6654</v>
      </c>
      <c r="L19" s="937">
        <v>245</v>
      </c>
      <c r="M19" s="937">
        <v>7</v>
      </c>
      <c r="N19" s="1347">
        <v>238</v>
      </c>
    </row>
    <row r="20" spans="2:14" ht="12.75">
      <c r="B20" s="124" t="s">
        <v>82</v>
      </c>
      <c r="C20" s="937">
        <v>16714</v>
      </c>
      <c r="D20" s="937">
        <v>1245</v>
      </c>
      <c r="E20" s="937">
        <v>15469</v>
      </c>
      <c r="F20" s="937">
        <v>3372</v>
      </c>
      <c r="G20" s="937">
        <v>372</v>
      </c>
      <c r="H20" s="937">
        <v>2806</v>
      </c>
      <c r="I20" s="937">
        <v>13342</v>
      </c>
      <c r="J20" s="937">
        <v>873</v>
      </c>
      <c r="K20" s="937">
        <v>12469</v>
      </c>
      <c r="L20" s="937">
        <v>492</v>
      </c>
      <c r="M20" s="937">
        <v>17</v>
      </c>
      <c r="N20" s="1347">
        <v>475</v>
      </c>
    </row>
    <row r="21" spans="2:14" ht="12.75">
      <c r="B21" s="124" t="s">
        <v>83</v>
      </c>
      <c r="C21" s="937">
        <v>541</v>
      </c>
      <c r="D21" s="937">
        <v>176</v>
      </c>
      <c r="E21" s="937">
        <v>365</v>
      </c>
      <c r="F21" s="937">
        <v>115</v>
      </c>
      <c r="G21" s="937">
        <v>38</v>
      </c>
      <c r="H21" s="937">
        <v>47</v>
      </c>
      <c r="I21" s="937">
        <v>426</v>
      </c>
      <c r="J21" s="937">
        <v>138</v>
      </c>
      <c r="K21" s="937">
        <v>288</v>
      </c>
      <c r="L21" s="937">
        <v>23</v>
      </c>
      <c r="M21" s="937">
        <v>10</v>
      </c>
      <c r="N21" s="1347">
        <v>13</v>
      </c>
    </row>
    <row r="22" spans="2:14" ht="12.75">
      <c r="B22" s="124" t="s">
        <v>84</v>
      </c>
      <c r="C22" s="937">
        <v>28387</v>
      </c>
      <c r="D22" s="937">
        <v>7500</v>
      </c>
      <c r="E22" s="937">
        <v>20887</v>
      </c>
      <c r="F22" s="937">
        <v>6266</v>
      </c>
      <c r="G22" s="937">
        <v>1829</v>
      </c>
      <c r="H22" s="937">
        <v>4202</v>
      </c>
      <c r="I22" s="937">
        <v>22121</v>
      </c>
      <c r="J22" s="937">
        <v>5671</v>
      </c>
      <c r="K22" s="937">
        <v>16450</v>
      </c>
      <c r="L22" s="937">
        <v>1092</v>
      </c>
      <c r="M22" s="937">
        <v>288</v>
      </c>
      <c r="N22" s="1347">
        <v>804</v>
      </c>
    </row>
    <row r="23" spans="2:14" ht="12.75">
      <c r="B23" s="124" t="s">
        <v>85</v>
      </c>
      <c r="C23" s="937">
        <v>30313</v>
      </c>
      <c r="D23" s="937">
        <v>4876</v>
      </c>
      <c r="E23" s="937">
        <v>25437</v>
      </c>
      <c r="F23" s="937">
        <v>6020</v>
      </c>
      <c r="G23" s="937">
        <v>920</v>
      </c>
      <c r="H23" s="937">
        <v>4939</v>
      </c>
      <c r="I23" s="937">
        <v>24293</v>
      </c>
      <c r="J23" s="937">
        <v>3956</v>
      </c>
      <c r="K23" s="937">
        <v>20337</v>
      </c>
      <c r="L23" s="937">
        <v>768</v>
      </c>
      <c r="M23" s="937">
        <v>143</v>
      </c>
      <c r="N23" s="1347">
        <v>625</v>
      </c>
    </row>
    <row r="24" spans="2:14" ht="12.75">
      <c r="B24" s="124" t="s">
        <v>86</v>
      </c>
      <c r="C24" s="937">
        <v>541</v>
      </c>
      <c r="D24" s="937">
        <v>227</v>
      </c>
      <c r="E24" s="937">
        <v>314</v>
      </c>
      <c r="F24" s="937">
        <v>145</v>
      </c>
      <c r="G24" s="937">
        <v>68</v>
      </c>
      <c r="H24" s="937">
        <v>84</v>
      </c>
      <c r="I24" s="937">
        <v>396</v>
      </c>
      <c r="J24" s="937">
        <v>159</v>
      </c>
      <c r="K24" s="937">
        <v>237</v>
      </c>
      <c r="L24" s="937">
        <v>31</v>
      </c>
      <c r="M24" s="937">
        <v>12</v>
      </c>
      <c r="N24" s="1347">
        <v>19</v>
      </c>
    </row>
    <row r="25" spans="2:14" ht="12.75">
      <c r="B25" s="124" t="s">
        <v>87</v>
      </c>
      <c r="C25" s="937">
        <v>15300</v>
      </c>
      <c r="D25" s="937">
        <v>914</v>
      </c>
      <c r="E25" s="937">
        <v>14386</v>
      </c>
      <c r="F25" s="937">
        <v>3472</v>
      </c>
      <c r="G25" s="937">
        <v>246</v>
      </c>
      <c r="H25" s="937">
        <v>3067</v>
      </c>
      <c r="I25" s="937">
        <v>11828</v>
      </c>
      <c r="J25" s="937">
        <v>668</v>
      </c>
      <c r="K25" s="937">
        <v>11160</v>
      </c>
      <c r="L25" s="937">
        <v>509</v>
      </c>
      <c r="M25" s="937">
        <v>14</v>
      </c>
      <c r="N25" s="1347">
        <v>495</v>
      </c>
    </row>
    <row r="26" spans="2:14" ht="12.75">
      <c r="B26" s="124" t="s">
        <v>88</v>
      </c>
      <c r="C26" s="937">
        <v>235</v>
      </c>
      <c r="D26" s="937">
        <v>65</v>
      </c>
      <c r="E26" s="937">
        <v>170</v>
      </c>
      <c r="F26" s="937">
        <v>47</v>
      </c>
      <c r="G26" s="937">
        <v>12</v>
      </c>
      <c r="H26" s="937">
        <v>36</v>
      </c>
      <c r="I26" s="937">
        <v>188</v>
      </c>
      <c r="J26" s="937">
        <v>53</v>
      </c>
      <c r="K26" s="937">
        <v>135</v>
      </c>
      <c r="L26" s="937">
        <v>13</v>
      </c>
      <c r="M26" s="937">
        <v>0</v>
      </c>
      <c r="N26" s="1347">
        <v>13</v>
      </c>
    </row>
    <row r="27" spans="2:14" ht="12.75">
      <c r="B27" s="124" t="s">
        <v>89</v>
      </c>
      <c r="C27" s="937">
        <v>924</v>
      </c>
      <c r="D27" s="937">
        <v>286</v>
      </c>
      <c r="E27" s="937">
        <v>638</v>
      </c>
      <c r="F27" s="937">
        <v>165</v>
      </c>
      <c r="G27" s="937">
        <v>60</v>
      </c>
      <c r="H27" s="937">
        <v>102</v>
      </c>
      <c r="I27" s="937">
        <v>759</v>
      </c>
      <c r="J27" s="937">
        <v>226</v>
      </c>
      <c r="K27" s="937">
        <v>533</v>
      </c>
      <c r="L27" s="937">
        <v>23</v>
      </c>
      <c r="M27" s="937">
        <v>4</v>
      </c>
      <c r="N27" s="1347">
        <v>19</v>
      </c>
    </row>
    <row r="28" spans="2:14" s="336" customFormat="1" ht="12.75">
      <c r="B28" s="124" t="s">
        <v>90</v>
      </c>
      <c r="C28" s="937">
        <v>4542</v>
      </c>
      <c r="D28" s="937">
        <v>953</v>
      </c>
      <c r="E28" s="937">
        <v>3589</v>
      </c>
      <c r="F28" s="937">
        <v>1437</v>
      </c>
      <c r="G28" s="937">
        <v>280</v>
      </c>
      <c r="H28" s="937">
        <v>1085</v>
      </c>
      <c r="I28" s="937">
        <v>3105</v>
      </c>
      <c r="J28" s="937">
        <v>673</v>
      </c>
      <c r="K28" s="937">
        <v>2432</v>
      </c>
      <c r="L28" s="937">
        <v>96</v>
      </c>
      <c r="M28" s="937">
        <v>26</v>
      </c>
      <c r="N28" s="1347">
        <v>70</v>
      </c>
    </row>
    <row r="29" spans="2:14" ht="12.75">
      <c r="B29" s="124" t="s">
        <v>91</v>
      </c>
      <c r="C29" s="937">
        <v>59</v>
      </c>
      <c r="D29" s="937">
        <v>10</v>
      </c>
      <c r="E29" s="937">
        <v>49</v>
      </c>
      <c r="F29" s="937">
        <v>32</v>
      </c>
      <c r="G29" s="937">
        <v>9</v>
      </c>
      <c r="H29" s="937">
        <v>19</v>
      </c>
      <c r="I29" s="937">
        <v>27</v>
      </c>
      <c r="J29" s="937">
        <v>1</v>
      </c>
      <c r="K29" s="937">
        <v>26</v>
      </c>
      <c r="L29" s="937">
        <v>7</v>
      </c>
      <c r="M29" s="937">
        <v>0</v>
      </c>
      <c r="N29" s="1347">
        <v>7</v>
      </c>
    </row>
    <row r="30" spans="2:14" ht="12.75">
      <c r="B30" s="124" t="s">
        <v>92</v>
      </c>
      <c r="C30" s="937">
        <v>1721</v>
      </c>
      <c r="D30" s="937">
        <v>515</v>
      </c>
      <c r="E30" s="937">
        <v>1206</v>
      </c>
      <c r="F30" s="937">
        <v>599</v>
      </c>
      <c r="G30" s="937">
        <v>195</v>
      </c>
      <c r="H30" s="937">
        <v>400</v>
      </c>
      <c r="I30" s="937">
        <v>1122</v>
      </c>
      <c r="J30" s="937">
        <v>320</v>
      </c>
      <c r="K30" s="937">
        <v>802</v>
      </c>
      <c r="L30" s="937">
        <v>26</v>
      </c>
      <c r="M30" s="937">
        <v>7</v>
      </c>
      <c r="N30" s="1347">
        <v>19</v>
      </c>
    </row>
    <row r="31" spans="2:14" ht="12.75">
      <c r="B31" s="124" t="s">
        <v>40</v>
      </c>
      <c r="C31" s="937">
        <v>16617</v>
      </c>
      <c r="D31" s="937">
        <v>8311</v>
      </c>
      <c r="E31" s="937">
        <v>8306</v>
      </c>
      <c r="F31" s="937">
        <v>3458</v>
      </c>
      <c r="G31" s="937">
        <v>1790</v>
      </c>
      <c r="H31" s="937">
        <v>1647</v>
      </c>
      <c r="I31" s="937">
        <v>13159</v>
      </c>
      <c r="J31" s="937">
        <v>6521</v>
      </c>
      <c r="K31" s="937">
        <v>6638</v>
      </c>
      <c r="L31" s="937">
        <v>649</v>
      </c>
      <c r="M31" s="937">
        <v>316</v>
      </c>
      <c r="N31" s="1347">
        <v>333</v>
      </c>
    </row>
    <row r="32" spans="2:14" ht="12.75">
      <c r="B32" s="129" t="s">
        <v>93</v>
      </c>
      <c r="C32" s="1344">
        <v>701</v>
      </c>
      <c r="D32" s="1344">
        <v>85</v>
      </c>
      <c r="E32" s="1344">
        <v>616</v>
      </c>
      <c r="F32" s="1344">
        <v>173</v>
      </c>
      <c r="G32" s="1344">
        <v>35</v>
      </c>
      <c r="H32" s="1344">
        <v>130</v>
      </c>
      <c r="I32" s="1344">
        <v>528</v>
      </c>
      <c r="J32" s="1344">
        <v>50</v>
      </c>
      <c r="K32" s="1344">
        <v>478</v>
      </c>
      <c r="L32" s="1344">
        <v>37</v>
      </c>
      <c r="M32" s="1344">
        <v>2</v>
      </c>
      <c r="N32" s="1348">
        <v>35</v>
      </c>
    </row>
    <row r="33" spans="2:14" s="14" customFormat="1" ht="3.75" customHeight="1">
      <c r="B33" s="123"/>
      <c r="C33" s="467"/>
      <c r="D33" s="467"/>
      <c r="E33" s="467"/>
      <c r="F33" s="467"/>
      <c r="G33" s="467"/>
      <c r="H33" s="467"/>
      <c r="I33" s="467"/>
      <c r="J33" s="467"/>
      <c r="K33" s="100"/>
      <c r="L33" s="467"/>
      <c r="M33" s="467"/>
      <c r="N33" s="467"/>
    </row>
    <row r="34" spans="2:14">
      <c r="B34" s="118" t="s">
        <v>94</v>
      </c>
      <c r="C34" s="468">
        <f t="shared" ref="C34:N34" si="2">SUM(C35:C38)</f>
        <v>27677</v>
      </c>
      <c r="D34" s="468">
        <f>SUM(D35:D38)</f>
        <v>9699</v>
      </c>
      <c r="E34" s="468">
        <f t="shared" si="2"/>
        <v>17978</v>
      </c>
      <c r="F34" s="468">
        <f>+F35+F36+F37+F38</f>
        <v>4387</v>
      </c>
      <c r="G34" s="468">
        <f t="shared" si="2"/>
        <v>1663</v>
      </c>
      <c r="H34" s="468">
        <f>SUM(H35:H38)</f>
        <v>2651</v>
      </c>
      <c r="I34" s="468">
        <f t="shared" si="2"/>
        <v>23290</v>
      </c>
      <c r="J34" s="468">
        <f t="shared" si="2"/>
        <v>8036</v>
      </c>
      <c r="K34" s="468">
        <f t="shared" si="2"/>
        <v>15254</v>
      </c>
      <c r="L34" s="468">
        <f t="shared" si="2"/>
        <v>1627</v>
      </c>
      <c r="M34" s="468">
        <f t="shared" si="2"/>
        <v>493</v>
      </c>
      <c r="N34" s="468">
        <f t="shared" si="2"/>
        <v>1134</v>
      </c>
    </row>
    <row r="35" spans="2:14">
      <c r="B35" s="126" t="s">
        <v>95</v>
      </c>
      <c r="C35" s="1338">
        <v>24055</v>
      </c>
      <c r="D35" s="1339">
        <v>7765</v>
      </c>
      <c r="E35" s="1339">
        <v>16290</v>
      </c>
      <c r="F35" s="1339">
        <v>3706</v>
      </c>
      <c r="G35" s="1339">
        <v>1298</v>
      </c>
      <c r="H35" s="1339">
        <v>2337</v>
      </c>
      <c r="I35" s="1339">
        <v>20349</v>
      </c>
      <c r="J35" s="1339">
        <v>6467</v>
      </c>
      <c r="K35" s="1339">
        <v>13882</v>
      </c>
      <c r="L35" s="1339">
        <v>1496</v>
      </c>
      <c r="M35" s="1339">
        <v>434</v>
      </c>
      <c r="N35" s="1340">
        <v>1062</v>
      </c>
    </row>
    <row r="36" spans="2:14">
      <c r="B36" s="126" t="s">
        <v>96</v>
      </c>
      <c r="C36" s="104">
        <v>867</v>
      </c>
      <c r="D36" s="14">
        <v>413</v>
      </c>
      <c r="E36" s="14">
        <v>454</v>
      </c>
      <c r="F36" s="14">
        <v>154</v>
      </c>
      <c r="G36" s="14">
        <v>75</v>
      </c>
      <c r="H36" s="14">
        <v>81</v>
      </c>
      <c r="I36" s="14">
        <v>713</v>
      </c>
      <c r="J36" s="14">
        <v>338</v>
      </c>
      <c r="K36" s="14">
        <v>375</v>
      </c>
      <c r="L36" s="14">
        <v>40</v>
      </c>
      <c r="M36" s="14">
        <v>17</v>
      </c>
      <c r="N36" s="764">
        <v>23</v>
      </c>
    </row>
    <row r="37" spans="2:14">
      <c r="B37" s="126" t="s">
        <v>97</v>
      </c>
      <c r="C37" s="104">
        <v>1844</v>
      </c>
      <c r="D37" s="14">
        <v>1139</v>
      </c>
      <c r="E37" s="14">
        <v>705</v>
      </c>
      <c r="F37" s="14">
        <v>320</v>
      </c>
      <c r="G37" s="14">
        <v>196</v>
      </c>
      <c r="H37" s="14">
        <v>128</v>
      </c>
      <c r="I37" s="14">
        <v>1524</v>
      </c>
      <c r="J37" s="14">
        <v>943</v>
      </c>
      <c r="K37" s="14">
        <v>581</v>
      </c>
      <c r="L37" s="14">
        <v>60</v>
      </c>
      <c r="M37" s="14">
        <v>35</v>
      </c>
      <c r="N37" s="764">
        <v>25</v>
      </c>
    </row>
    <row r="38" spans="2:14">
      <c r="B38" s="127" t="s">
        <v>98</v>
      </c>
      <c r="C38" s="1341">
        <v>911</v>
      </c>
      <c r="D38" s="1342">
        <v>382</v>
      </c>
      <c r="E38" s="1342">
        <v>529</v>
      </c>
      <c r="F38" s="1342">
        <v>207</v>
      </c>
      <c r="G38" s="1342">
        <v>94</v>
      </c>
      <c r="H38" s="1342">
        <v>105</v>
      </c>
      <c r="I38" s="1342">
        <v>704</v>
      </c>
      <c r="J38" s="1342">
        <v>288</v>
      </c>
      <c r="K38" s="1342">
        <v>416</v>
      </c>
      <c r="L38" s="1342">
        <v>31</v>
      </c>
      <c r="M38" s="1342">
        <v>7</v>
      </c>
      <c r="N38" s="1343">
        <v>24</v>
      </c>
    </row>
    <row r="39" spans="2:14">
      <c r="M39" s="14"/>
      <c r="N39" s="14"/>
    </row>
    <row r="40" spans="2:14" ht="48" customHeight="1">
      <c r="B40" s="1482" t="s">
        <v>131</v>
      </c>
      <c r="C40" s="1482"/>
      <c r="D40" s="1482"/>
      <c r="E40" s="1482"/>
      <c r="F40" s="1482"/>
      <c r="G40" s="1482"/>
      <c r="H40" s="1482"/>
      <c r="I40" s="1482"/>
      <c r="J40" s="1482"/>
      <c r="K40" s="1482"/>
      <c r="L40" s="1482"/>
      <c r="M40" s="1482"/>
      <c r="N40" s="1482"/>
    </row>
    <row r="41" spans="2:14">
      <c r="B41" s="10" t="s">
        <v>11</v>
      </c>
      <c r="C41" s="10"/>
      <c r="D41" s="131"/>
      <c r="E41" s="131"/>
      <c r="F41" s="131"/>
      <c r="G41" s="131"/>
      <c r="H41" s="131"/>
      <c r="I41" s="131"/>
      <c r="J41" s="131"/>
      <c r="K41" s="131"/>
      <c r="L41" s="1482"/>
      <c r="M41" s="1482"/>
      <c r="N41" s="1482"/>
    </row>
    <row r="43" spans="2:14" ht="15">
      <c r="B43" s="9" t="s">
        <v>470</v>
      </c>
      <c r="C43" s="9"/>
    </row>
    <row r="46" spans="2:14">
      <c r="L46" s="131"/>
      <c r="M46" s="131"/>
      <c r="N46" s="131"/>
    </row>
    <row r="47" spans="2:14">
      <c r="L47" s="131"/>
      <c r="M47" s="131"/>
      <c r="N47" s="131"/>
    </row>
    <row r="48" spans="2:14" ht="12" customHeight="1">
      <c r="L48" s="131"/>
      <c r="M48" s="131"/>
      <c r="N48" s="131"/>
    </row>
    <row r="74" spans="2:14" ht="43.9" customHeight="1">
      <c r="B74" s="1482" t="s">
        <v>133</v>
      </c>
      <c r="C74" s="1482"/>
      <c r="D74" s="1482"/>
      <c r="E74" s="1482"/>
      <c r="F74" s="1482"/>
      <c r="G74" s="1482"/>
      <c r="H74" s="1482"/>
      <c r="I74" s="1482"/>
      <c r="J74" s="1482"/>
      <c r="K74" s="1482"/>
      <c r="L74" s="1482"/>
      <c r="M74" s="1482"/>
      <c r="N74" s="1482"/>
    </row>
    <row r="75" spans="2:14">
      <c r="B75" s="10" t="s">
        <v>11</v>
      </c>
      <c r="C75" s="131"/>
      <c r="D75" s="131"/>
      <c r="E75" s="131"/>
      <c r="F75" s="131"/>
      <c r="G75" s="131"/>
      <c r="H75" s="131"/>
      <c r="I75" s="131"/>
      <c r="J75" s="131"/>
    </row>
  </sheetData>
  <mergeCells count="9">
    <mergeCell ref="B74:N74"/>
    <mergeCell ref="B2:N2"/>
    <mergeCell ref="B4:B5"/>
    <mergeCell ref="C4:E4"/>
    <mergeCell ref="L4:N4"/>
    <mergeCell ref="B40:N40"/>
    <mergeCell ref="L41:N41"/>
    <mergeCell ref="F4:H4"/>
    <mergeCell ref="I4:K4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ignoredErrors>
    <ignoredError sqref="F34" formula="1"/>
  </ignoredErrors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AB82"/>
  <sheetViews>
    <sheetView view="pageLayout" zoomScale="70" zoomScaleNormal="100" zoomScalePageLayoutView="70" workbookViewId="0">
      <selection activeCell="P16" sqref="P16"/>
    </sheetView>
  </sheetViews>
  <sheetFormatPr baseColWidth="10" defaultColWidth="27.42578125" defaultRowHeight="12"/>
  <cols>
    <col min="1" max="1" width="5.140625" style="15" customWidth="1"/>
    <col min="2" max="2" width="29.5703125" style="15" customWidth="1"/>
    <col min="3" max="3" width="8.28515625" style="15" bestFit="1" customWidth="1"/>
    <col min="4" max="4" width="8.140625" style="15" customWidth="1"/>
    <col min="5" max="5" width="8.28515625" style="15" customWidth="1"/>
    <col min="6" max="6" width="8.42578125" style="15" customWidth="1"/>
    <col min="7" max="7" width="8" style="15" customWidth="1"/>
    <col min="8" max="8" width="8.5703125" style="15" customWidth="1"/>
    <col min="9" max="9" width="8.42578125" style="15" customWidth="1"/>
    <col min="10" max="10" width="8" style="15" customWidth="1"/>
    <col min="11" max="11" width="8.28515625" style="15" customWidth="1"/>
    <col min="12" max="12" width="8.7109375" style="15" customWidth="1"/>
    <col min="13" max="13" width="8.140625" style="15" customWidth="1"/>
    <col min="14" max="14" width="9" style="15" customWidth="1"/>
    <col min="15" max="15" width="6.5703125" style="15" customWidth="1"/>
    <col min="16" max="17" width="12.140625" style="15" customWidth="1"/>
    <col min="18" max="18" width="17.85546875" style="15" customWidth="1"/>
    <col min="19" max="19" width="13.85546875" style="15" customWidth="1"/>
    <col min="20" max="20" width="12.140625" style="15" customWidth="1"/>
    <col min="21" max="16384" width="27.42578125" style="15"/>
  </cols>
  <sheetData>
    <row r="1" spans="1:28" ht="15.75" customHeight="1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7"/>
      <c r="P1" s="997"/>
      <c r="Q1" s="997"/>
      <c r="R1" s="997"/>
      <c r="S1" s="997"/>
      <c r="T1" s="998"/>
    </row>
    <row r="2" spans="1:28" ht="33.75" customHeight="1">
      <c r="B2" s="1478" t="s">
        <v>471</v>
      </c>
      <c r="C2" s="1478"/>
      <c r="D2" s="1478"/>
      <c r="E2" s="1478"/>
      <c r="F2" s="1478"/>
      <c r="G2" s="1478"/>
      <c r="H2" s="1478"/>
      <c r="I2" s="1478"/>
      <c r="J2" s="1478"/>
      <c r="K2" s="1478"/>
      <c r="L2" s="1478"/>
      <c r="M2" s="1478"/>
      <c r="N2" s="1478"/>
    </row>
    <row r="4" spans="1:28">
      <c r="B4" s="1444" t="s">
        <v>66</v>
      </c>
      <c r="C4" s="1479" t="s">
        <v>12</v>
      </c>
      <c r="D4" s="1480"/>
      <c r="E4" s="1481"/>
      <c r="F4" s="1479" t="s">
        <v>13</v>
      </c>
      <c r="G4" s="1480"/>
      <c r="H4" s="1481"/>
      <c r="I4" s="1479" t="s">
        <v>161</v>
      </c>
      <c r="J4" s="1480"/>
      <c r="K4" s="1481"/>
      <c r="L4" s="1479" t="s">
        <v>14</v>
      </c>
      <c r="M4" s="1480"/>
      <c r="N4" s="1481"/>
    </row>
    <row r="5" spans="1:28">
      <c r="B5" s="1445"/>
      <c r="C5" s="1334" t="s">
        <v>2</v>
      </c>
      <c r="D5" s="1334" t="s">
        <v>15</v>
      </c>
      <c r="E5" s="1334" t="s">
        <v>17</v>
      </c>
      <c r="F5" s="1334" t="s">
        <v>2</v>
      </c>
      <c r="G5" s="1334" t="s">
        <v>15</v>
      </c>
      <c r="H5" s="1334" t="s">
        <v>17</v>
      </c>
      <c r="I5" s="1334" t="s">
        <v>2</v>
      </c>
      <c r="J5" s="1334" t="s">
        <v>15</v>
      </c>
      <c r="K5" s="1334" t="s">
        <v>17</v>
      </c>
      <c r="L5" s="1334" t="s">
        <v>2</v>
      </c>
      <c r="M5" s="1334" t="s">
        <v>15</v>
      </c>
      <c r="N5" s="1334" t="s">
        <v>17</v>
      </c>
    </row>
    <row r="6" spans="1:28" ht="5.45" customHeight="1">
      <c r="B6" s="116"/>
      <c r="C6" s="116"/>
      <c r="D6" s="116"/>
      <c r="E6" s="116"/>
      <c r="F6" s="116"/>
      <c r="G6" s="116"/>
      <c r="H6" s="116"/>
      <c r="I6" s="116"/>
      <c r="J6" s="116"/>
      <c r="L6" s="116"/>
      <c r="M6" s="116"/>
      <c r="N6" s="116"/>
    </row>
    <row r="7" spans="1:28" ht="12.75">
      <c r="B7" s="117" t="s">
        <v>5</v>
      </c>
      <c r="C7" s="118">
        <f t="shared" ref="C7:N7" si="0">+C9+C34</f>
        <v>18186</v>
      </c>
      <c r="D7" s="118">
        <f t="shared" si="0"/>
        <v>3776</v>
      </c>
      <c r="E7" s="118">
        <f t="shared" si="0"/>
        <v>14410</v>
      </c>
      <c r="F7" s="118">
        <f t="shared" si="0"/>
        <v>3648</v>
      </c>
      <c r="G7" s="118">
        <f t="shared" si="0"/>
        <v>797</v>
      </c>
      <c r="H7" s="118">
        <f t="shared" si="0"/>
        <v>2526</v>
      </c>
      <c r="I7" s="118">
        <f t="shared" si="0"/>
        <v>14538</v>
      </c>
      <c r="J7" s="118">
        <f t="shared" si="0"/>
        <v>2979</v>
      </c>
      <c r="K7" s="118">
        <f t="shared" si="0"/>
        <v>11559</v>
      </c>
      <c r="L7" s="427">
        <f t="shared" si="0"/>
        <v>1304</v>
      </c>
      <c r="M7" s="427">
        <f t="shared" si="0"/>
        <v>300</v>
      </c>
      <c r="N7" s="427">
        <f t="shared" si="0"/>
        <v>1004</v>
      </c>
      <c r="Q7" s="14"/>
      <c r="R7" s="428"/>
      <c r="S7" s="4"/>
    </row>
    <row r="8" spans="1:28" ht="5.45" customHeight="1">
      <c r="B8" s="121"/>
      <c r="C8" s="121"/>
      <c r="D8" s="121"/>
      <c r="E8" s="121"/>
      <c r="F8" s="121"/>
      <c r="G8" s="121"/>
      <c r="H8" s="121"/>
      <c r="I8" s="121"/>
      <c r="J8" s="121"/>
      <c r="L8" s="428"/>
      <c r="M8" s="428"/>
      <c r="N8" s="428"/>
      <c r="Q8" s="14"/>
      <c r="R8" s="458"/>
      <c r="S8" s="4"/>
    </row>
    <row r="9" spans="1:28" ht="12.75">
      <c r="B9" s="118" t="s">
        <v>72</v>
      </c>
      <c r="C9" s="118">
        <f t="shared" ref="C9:N9" si="1">SUM(C10:C32)</f>
        <v>17354</v>
      </c>
      <c r="D9" s="118">
        <f t="shared" si="1"/>
        <v>3614</v>
      </c>
      <c r="E9" s="118">
        <f>SUM(E10:E32)</f>
        <v>13740</v>
      </c>
      <c r="F9" s="118">
        <f t="shared" si="1"/>
        <v>3515</v>
      </c>
      <c r="G9" s="118">
        <f t="shared" si="1"/>
        <v>769</v>
      </c>
      <c r="H9" s="118">
        <f t="shared" si="1"/>
        <v>2422</v>
      </c>
      <c r="I9" s="118">
        <f t="shared" si="1"/>
        <v>13839</v>
      </c>
      <c r="J9" s="118">
        <f t="shared" si="1"/>
        <v>2845</v>
      </c>
      <c r="K9" s="118">
        <f t="shared" si="1"/>
        <v>10994</v>
      </c>
      <c r="L9" s="427">
        <f t="shared" si="1"/>
        <v>1225</v>
      </c>
      <c r="M9" s="427">
        <f t="shared" si="1"/>
        <v>278</v>
      </c>
      <c r="N9" s="427">
        <f t="shared" si="1"/>
        <v>947</v>
      </c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</row>
    <row r="10" spans="1:28" ht="12.75">
      <c r="B10" s="122" t="s">
        <v>73</v>
      </c>
      <c r="C10" s="729" t="s">
        <v>9</v>
      </c>
      <c r="D10" s="729" t="s">
        <v>9</v>
      </c>
      <c r="E10" s="729" t="s">
        <v>9</v>
      </c>
      <c r="F10" s="729" t="s">
        <v>9</v>
      </c>
      <c r="G10" s="729" t="s">
        <v>9</v>
      </c>
      <c r="H10" s="729" t="s">
        <v>9</v>
      </c>
      <c r="I10" s="729" t="s">
        <v>9</v>
      </c>
      <c r="J10" s="729" t="s">
        <v>9</v>
      </c>
      <c r="K10" s="729" t="s">
        <v>9</v>
      </c>
      <c r="L10" s="729" t="s">
        <v>9</v>
      </c>
      <c r="M10" s="729" t="s">
        <v>9</v>
      </c>
      <c r="N10" s="515" t="s">
        <v>9</v>
      </c>
      <c r="P10" s="1349"/>
      <c r="Q10" s="1350"/>
      <c r="R10" s="1350"/>
      <c r="S10" s="1350"/>
      <c r="T10" s="1350"/>
      <c r="U10" s="1350"/>
      <c r="V10" s="1350"/>
      <c r="W10" s="1350"/>
      <c r="X10" s="1350"/>
      <c r="Y10" s="1350"/>
      <c r="Z10" s="1350"/>
      <c r="AA10" s="1350"/>
      <c r="AB10" s="1350"/>
    </row>
    <row r="11" spans="1:28" ht="12.75">
      <c r="B11" s="126" t="s">
        <v>74</v>
      </c>
      <c r="C11" s="730">
        <v>276</v>
      </c>
      <c r="D11" s="730">
        <v>50</v>
      </c>
      <c r="E11" s="730">
        <v>226</v>
      </c>
      <c r="F11" s="730">
        <v>56</v>
      </c>
      <c r="G11" s="730">
        <v>9</v>
      </c>
      <c r="H11" s="730">
        <v>43</v>
      </c>
      <c r="I11" s="730">
        <v>220</v>
      </c>
      <c r="J11" s="730">
        <v>41</v>
      </c>
      <c r="K11" s="730">
        <v>179</v>
      </c>
      <c r="L11" s="730">
        <v>11</v>
      </c>
      <c r="M11" s="730">
        <v>2</v>
      </c>
      <c r="N11" s="470">
        <v>9</v>
      </c>
      <c r="P11" s="1094"/>
      <c r="Q11" s="1350"/>
      <c r="R11" s="1350"/>
      <c r="S11" s="1350"/>
      <c r="T11" s="1350"/>
      <c r="U11" s="1350"/>
      <c r="V11" s="1350"/>
      <c r="W11" s="1350"/>
      <c r="X11" s="1350"/>
      <c r="Y11" s="1350"/>
      <c r="Z11" s="1350"/>
      <c r="AA11" s="1350"/>
      <c r="AB11" s="1350"/>
    </row>
    <row r="12" spans="1:28" ht="12.75">
      <c r="B12" s="126" t="s">
        <v>75</v>
      </c>
      <c r="C12" s="730">
        <v>764</v>
      </c>
      <c r="D12" s="730">
        <v>549</v>
      </c>
      <c r="E12" s="730">
        <v>215</v>
      </c>
      <c r="F12" s="730">
        <v>140</v>
      </c>
      <c r="G12" s="730">
        <v>110</v>
      </c>
      <c r="H12" s="730">
        <v>45</v>
      </c>
      <c r="I12" s="730">
        <v>624</v>
      </c>
      <c r="J12" s="730">
        <v>439</v>
      </c>
      <c r="K12" s="730">
        <v>185</v>
      </c>
      <c r="L12" s="730">
        <v>50</v>
      </c>
      <c r="M12" s="730">
        <v>42</v>
      </c>
      <c r="N12" s="470">
        <v>8</v>
      </c>
      <c r="P12" s="1094"/>
      <c r="Q12" s="1350"/>
      <c r="R12" s="1350"/>
      <c r="S12" s="1350"/>
      <c r="T12" s="1350"/>
      <c r="U12" s="1350"/>
      <c r="V12" s="1350"/>
      <c r="W12" s="1350"/>
      <c r="X12" s="1350"/>
      <c r="Y12" s="1350"/>
      <c r="Z12" s="1350"/>
      <c r="AA12" s="1350"/>
      <c r="AB12" s="1350"/>
    </row>
    <row r="13" spans="1:28" ht="12.75">
      <c r="B13" s="126" t="s">
        <v>76</v>
      </c>
      <c r="C13" s="730">
        <v>636</v>
      </c>
      <c r="D13" s="730">
        <v>402</v>
      </c>
      <c r="E13" s="730">
        <v>234</v>
      </c>
      <c r="F13" s="730">
        <v>128</v>
      </c>
      <c r="G13" s="730">
        <v>70</v>
      </c>
      <c r="H13" s="730">
        <v>60</v>
      </c>
      <c r="I13" s="730">
        <v>508</v>
      </c>
      <c r="J13" s="730">
        <v>332</v>
      </c>
      <c r="K13" s="730">
        <v>176</v>
      </c>
      <c r="L13" s="730">
        <v>48</v>
      </c>
      <c r="M13" s="730">
        <v>35</v>
      </c>
      <c r="N13" s="470">
        <v>13</v>
      </c>
      <c r="P13" s="1349"/>
      <c r="Q13" s="1350"/>
      <c r="R13" s="1350"/>
      <c r="S13" s="1350"/>
      <c r="T13" s="1350"/>
      <c r="U13" s="1350"/>
      <c r="V13" s="1350"/>
      <c r="W13" s="1350"/>
      <c r="X13" s="1350"/>
      <c r="Y13" s="1350"/>
      <c r="Z13" s="1350"/>
      <c r="AA13" s="1350"/>
      <c r="AB13" s="1350"/>
    </row>
    <row r="14" spans="1:28" ht="12.75">
      <c r="B14" s="126" t="s">
        <v>77</v>
      </c>
      <c r="C14" s="730">
        <v>458</v>
      </c>
      <c r="D14" s="730">
        <v>197</v>
      </c>
      <c r="E14" s="730">
        <v>261</v>
      </c>
      <c r="F14" s="730">
        <v>121</v>
      </c>
      <c r="G14" s="730">
        <v>59</v>
      </c>
      <c r="H14" s="730">
        <v>64</v>
      </c>
      <c r="I14" s="730">
        <v>337</v>
      </c>
      <c r="J14" s="730">
        <v>138</v>
      </c>
      <c r="K14" s="730">
        <v>199</v>
      </c>
      <c r="L14" s="730">
        <v>10</v>
      </c>
      <c r="M14" s="730">
        <v>5</v>
      </c>
      <c r="N14" s="470">
        <v>5</v>
      </c>
      <c r="P14" s="1094"/>
      <c r="Q14" s="1350"/>
      <c r="R14" s="1350"/>
      <c r="S14" s="1350"/>
      <c r="T14" s="1350"/>
      <c r="U14" s="1350"/>
      <c r="V14" s="1350"/>
      <c r="W14" s="1350"/>
      <c r="X14" s="1350"/>
      <c r="Y14" s="1350"/>
      <c r="Z14" s="1350"/>
      <c r="AA14" s="1350"/>
      <c r="AB14" s="1350"/>
    </row>
    <row r="15" spans="1:28" ht="12.75">
      <c r="B15" s="126" t="s">
        <v>78</v>
      </c>
      <c r="C15" s="730">
        <f>+D15+E15</f>
        <v>0</v>
      </c>
      <c r="D15" s="730">
        <v>0</v>
      </c>
      <c r="E15" s="730">
        <v>0</v>
      </c>
      <c r="F15" s="730">
        <f>+G15+H15</f>
        <v>0</v>
      </c>
      <c r="G15" s="730">
        <v>0</v>
      </c>
      <c r="H15" s="730">
        <v>0</v>
      </c>
      <c r="I15" s="730">
        <f>+J15+K15</f>
        <v>0</v>
      </c>
      <c r="J15" s="730">
        <v>0</v>
      </c>
      <c r="K15" s="730">
        <v>0</v>
      </c>
      <c r="L15" s="730">
        <f>+M15+N15</f>
        <v>19</v>
      </c>
      <c r="M15" s="730">
        <v>8</v>
      </c>
      <c r="N15" s="470">
        <v>11</v>
      </c>
      <c r="P15" s="1094"/>
      <c r="Q15" s="1350"/>
      <c r="R15" s="1350"/>
      <c r="S15" s="1350"/>
      <c r="T15" s="1350"/>
      <c r="U15" s="1350"/>
      <c r="V15" s="1350"/>
      <c r="W15" s="1350"/>
      <c r="X15" s="1350"/>
      <c r="Y15" s="1350"/>
      <c r="Z15" s="1350"/>
      <c r="AA15" s="1350"/>
      <c r="AB15" s="1350"/>
    </row>
    <row r="16" spans="1:28" ht="12.75">
      <c r="B16" s="126" t="s">
        <v>79</v>
      </c>
      <c r="C16" s="730">
        <v>855</v>
      </c>
      <c r="D16" s="730">
        <v>163</v>
      </c>
      <c r="E16" s="730">
        <v>692</v>
      </c>
      <c r="F16" s="730">
        <v>168</v>
      </c>
      <c r="G16" s="730">
        <v>36</v>
      </c>
      <c r="H16" s="730">
        <v>119</v>
      </c>
      <c r="I16" s="730">
        <v>687</v>
      </c>
      <c r="J16" s="730">
        <v>127</v>
      </c>
      <c r="K16" s="730">
        <v>560</v>
      </c>
      <c r="L16" s="730">
        <v>68</v>
      </c>
      <c r="M16" s="730">
        <v>11</v>
      </c>
      <c r="N16" s="470">
        <v>57</v>
      </c>
      <c r="P16" s="1094"/>
      <c r="Q16" s="1350"/>
      <c r="R16" s="1350"/>
      <c r="S16" s="1350"/>
      <c r="T16" s="1350"/>
      <c r="U16" s="1350"/>
      <c r="V16" s="1350"/>
      <c r="W16" s="1350"/>
      <c r="X16" s="1350"/>
      <c r="Y16" s="1350"/>
      <c r="Z16" s="1350"/>
      <c r="AA16" s="1350"/>
      <c r="AB16" s="1350"/>
    </row>
    <row r="17" spans="2:28" ht="12.75">
      <c r="B17" s="126" t="s">
        <v>80</v>
      </c>
      <c r="C17" s="730">
        <v>87</v>
      </c>
      <c r="D17" s="730">
        <v>6</v>
      </c>
      <c r="E17" s="730">
        <v>81</v>
      </c>
      <c r="F17" s="730">
        <v>15</v>
      </c>
      <c r="G17" s="730">
        <v>0</v>
      </c>
      <c r="H17" s="730">
        <v>15</v>
      </c>
      <c r="I17" s="730">
        <v>72</v>
      </c>
      <c r="J17" s="730">
        <v>6</v>
      </c>
      <c r="K17" s="730">
        <v>66</v>
      </c>
      <c r="L17" s="730">
        <v>5</v>
      </c>
      <c r="M17" s="730">
        <v>1</v>
      </c>
      <c r="N17" s="470">
        <v>4</v>
      </c>
      <c r="P17" s="1094"/>
      <c r="Q17" s="1350"/>
      <c r="R17" s="1350"/>
      <c r="S17" s="1350"/>
      <c r="T17" s="1350"/>
      <c r="U17" s="1350"/>
      <c r="V17" s="1350"/>
      <c r="W17" s="1350"/>
      <c r="X17" s="1350"/>
      <c r="Y17" s="1350"/>
      <c r="Z17" s="1350"/>
      <c r="AA17" s="1350"/>
      <c r="AB17" s="1350"/>
    </row>
    <row r="18" spans="2:28" ht="12.75">
      <c r="B18" s="126" t="s">
        <v>132</v>
      </c>
      <c r="C18" s="730">
        <v>26</v>
      </c>
      <c r="D18" s="730">
        <v>2</v>
      </c>
      <c r="E18" s="730">
        <v>24</v>
      </c>
      <c r="F18" s="730">
        <v>0</v>
      </c>
      <c r="G18" s="730">
        <v>0</v>
      </c>
      <c r="H18" s="730">
        <v>0</v>
      </c>
      <c r="I18" s="730">
        <v>26</v>
      </c>
      <c r="J18" s="730">
        <v>2</v>
      </c>
      <c r="K18" s="730">
        <v>24</v>
      </c>
      <c r="L18" s="730">
        <v>5</v>
      </c>
      <c r="M18" s="730">
        <v>0</v>
      </c>
      <c r="N18" s="470">
        <v>5</v>
      </c>
      <c r="P18" s="1094"/>
      <c r="Q18" s="1350"/>
      <c r="R18" s="1350"/>
      <c r="S18" s="1350"/>
      <c r="T18" s="1350"/>
      <c r="U18" s="1350"/>
      <c r="V18" s="1350"/>
      <c r="W18" s="1350"/>
      <c r="X18" s="1350"/>
      <c r="Y18" s="1350"/>
      <c r="Z18" s="1350"/>
      <c r="AA18" s="1350"/>
      <c r="AB18" s="1350"/>
    </row>
    <row r="19" spans="2:28" ht="12.75">
      <c r="B19" s="126" t="s">
        <v>81</v>
      </c>
      <c r="C19" s="730">
        <v>404</v>
      </c>
      <c r="D19" s="730">
        <v>30</v>
      </c>
      <c r="E19" s="730">
        <v>374</v>
      </c>
      <c r="F19" s="730">
        <v>99</v>
      </c>
      <c r="G19" s="730">
        <v>8</v>
      </c>
      <c r="H19" s="730">
        <v>71</v>
      </c>
      <c r="I19" s="730">
        <v>305</v>
      </c>
      <c r="J19" s="730">
        <v>22</v>
      </c>
      <c r="K19" s="730">
        <v>283</v>
      </c>
      <c r="L19" s="730">
        <v>22</v>
      </c>
      <c r="M19" s="730">
        <v>0</v>
      </c>
      <c r="N19" s="470">
        <v>22</v>
      </c>
      <c r="P19" s="1094"/>
      <c r="Q19" s="1350"/>
      <c r="R19" s="1350"/>
      <c r="S19" s="1350"/>
      <c r="T19" s="1350"/>
      <c r="U19" s="1350"/>
      <c r="V19" s="1350"/>
      <c r="W19" s="1350"/>
      <c r="X19" s="1350"/>
      <c r="Y19" s="1350"/>
      <c r="Z19" s="1350"/>
      <c r="AA19" s="1350"/>
      <c r="AB19" s="1350"/>
    </row>
    <row r="20" spans="2:28" ht="12.75">
      <c r="B20" s="126" t="s">
        <v>82</v>
      </c>
      <c r="C20" s="730">
        <v>591</v>
      </c>
      <c r="D20" s="730">
        <v>37</v>
      </c>
      <c r="E20" s="730">
        <v>554</v>
      </c>
      <c r="F20" s="730">
        <v>136</v>
      </c>
      <c r="G20" s="730">
        <v>13</v>
      </c>
      <c r="H20" s="730">
        <v>111</v>
      </c>
      <c r="I20" s="730">
        <v>455</v>
      </c>
      <c r="J20" s="730">
        <v>24</v>
      </c>
      <c r="K20" s="730">
        <v>431</v>
      </c>
      <c r="L20" s="730">
        <v>33</v>
      </c>
      <c r="M20" s="730">
        <v>2</v>
      </c>
      <c r="N20" s="470">
        <v>31</v>
      </c>
      <c r="P20" s="1094"/>
      <c r="Q20" s="1350"/>
      <c r="R20" s="1350"/>
      <c r="S20" s="1350"/>
      <c r="T20" s="1350"/>
      <c r="U20" s="1350"/>
      <c r="V20" s="1350"/>
      <c r="W20" s="1350"/>
      <c r="X20" s="1350"/>
      <c r="Y20" s="1350"/>
      <c r="Z20" s="1350"/>
      <c r="AA20" s="1350"/>
      <c r="AB20" s="1350"/>
    </row>
    <row r="21" spans="2:28" ht="12.75">
      <c r="B21" s="126" t="s">
        <v>83</v>
      </c>
      <c r="C21" s="730" t="s">
        <v>9</v>
      </c>
      <c r="D21" s="730" t="s">
        <v>9</v>
      </c>
      <c r="E21" s="730" t="s">
        <v>9</v>
      </c>
      <c r="F21" s="730" t="s">
        <v>9</v>
      </c>
      <c r="G21" s="730" t="s">
        <v>9</v>
      </c>
      <c r="H21" s="730" t="s">
        <v>9</v>
      </c>
      <c r="I21" s="730" t="s">
        <v>9</v>
      </c>
      <c r="J21" s="730" t="s">
        <v>9</v>
      </c>
      <c r="K21" s="730" t="s">
        <v>9</v>
      </c>
      <c r="L21" s="730" t="s">
        <v>9</v>
      </c>
      <c r="M21" s="730" t="s">
        <v>9</v>
      </c>
      <c r="N21" s="470" t="s">
        <v>9</v>
      </c>
      <c r="P21" s="1094"/>
      <c r="Q21" s="1350"/>
      <c r="R21" s="1350"/>
      <c r="S21" s="1350"/>
      <c r="T21" s="1350"/>
      <c r="U21" s="1350"/>
      <c r="V21" s="1350"/>
      <c r="W21" s="1350"/>
      <c r="X21" s="1350"/>
      <c r="Y21" s="1350"/>
      <c r="Z21" s="1350"/>
      <c r="AA21" s="1350"/>
      <c r="AB21" s="1350"/>
    </row>
    <row r="22" spans="2:28" ht="12.75">
      <c r="B22" s="126" t="s">
        <v>84</v>
      </c>
      <c r="C22" s="730">
        <v>4700</v>
      </c>
      <c r="D22" s="730">
        <v>1016</v>
      </c>
      <c r="E22" s="730">
        <v>3684</v>
      </c>
      <c r="F22" s="730">
        <v>983</v>
      </c>
      <c r="G22" s="730">
        <v>239</v>
      </c>
      <c r="H22" s="730">
        <v>684</v>
      </c>
      <c r="I22" s="730">
        <v>3717</v>
      </c>
      <c r="J22" s="730">
        <v>777</v>
      </c>
      <c r="K22" s="730">
        <v>2940</v>
      </c>
      <c r="L22" s="730">
        <v>384</v>
      </c>
      <c r="M22" s="730">
        <v>85</v>
      </c>
      <c r="N22" s="470">
        <v>299</v>
      </c>
      <c r="P22" s="1094"/>
      <c r="Q22" s="1350"/>
      <c r="R22" s="1350"/>
      <c r="S22" s="1350"/>
      <c r="T22" s="1350"/>
      <c r="U22" s="1350"/>
      <c r="V22" s="1350"/>
      <c r="W22" s="1350"/>
      <c r="X22" s="1350"/>
      <c r="Y22" s="1350"/>
      <c r="Z22" s="1350"/>
      <c r="AA22" s="1350"/>
      <c r="AB22" s="1350"/>
    </row>
    <row r="23" spans="2:28" ht="12.75">
      <c r="B23" s="126" t="s">
        <v>85</v>
      </c>
      <c r="C23" s="730">
        <v>6965</v>
      </c>
      <c r="D23" s="730">
        <v>835</v>
      </c>
      <c r="E23" s="730">
        <v>6130</v>
      </c>
      <c r="F23" s="730">
        <v>1386</v>
      </c>
      <c r="G23" s="730">
        <v>164</v>
      </c>
      <c r="H23" s="730">
        <v>1006</v>
      </c>
      <c r="I23" s="730">
        <v>5579</v>
      </c>
      <c r="J23" s="730">
        <v>671</v>
      </c>
      <c r="K23" s="730">
        <v>4908</v>
      </c>
      <c r="L23" s="730">
        <v>414</v>
      </c>
      <c r="M23" s="730">
        <v>61</v>
      </c>
      <c r="N23" s="470">
        <v>353</v>
      </c>
      <c r="P23" s="1094"/>
      <c r="Q23" s="1350"/>
      <c r="R23" s="1350"/>
      <c r="S23" s="1350"/>
      <c r="T23" s="1350"/>
      <c r="U23" s="1350"/>
      <c r="V23" s="1350"/>
      <c r="W23" s="1350"/>
      <c r="X23" s="1350"/>
      <c r="Y23" s="1350"/>
      <c r="Z23" s="1350"/>
      <c r="AA23" s="1350"/>
      <c r="AB23" s="1350"/>
    </row>
    <row r="24" spans="2:28" ht="12.75">
      <c r="B24" s="126" t="s">
        <v>86</v>
      </c>
      <c r="C24" s="730" t="s">
        <v>9</v>
      </c>
      <c r="D24" s="730" t="s">
        <v>9</v>
      </c>
      <c r="E24" s="730" t="s">
        <v>9</v>
      </c>
      <c r="F24" s="730" t="s">
        <v>9</v>
      </c>
      <c r="G24" s="730" t="s">
        <v>9</v>
      </c>
      <c r="H24" s="730" t="s">
        <v>9</v>
      </c>
      <c r="I24" s="730" t="s">
        <v>9</v>
      </c>
      <c r="J24" s="730" t="s">
        <v>9</v>
      </c>
      <c r="K24" s="730" t="s">
        <v>9</v>
      </c>
      <c r="L24" s="730" t="s">
        <v>9</v>
      </c>
      <c r="M24" s="730" t="s">
        <v>9</v>
      </c>
      <c r="N24" s="470" t="s">
        <v>9</v>
      </c>
      <c r="P24" s="1094"/>
      <c r="Q24" s="1350"/>
      <c r="R24" s="1350"/>
      <c r="S24" s="1350"/>
      <c r="T24" s="1350"/>
      <c r="U24" s="1350"/>
      <c r="V24" s="1350"/>
      <c r="W24" s="1350"/>
      <c r="X24" s="1350"/>
      <c r="Y24" s="1350"/>
      <c r="Z24" s="1350"/>
      <c r="AA24" s="1350"/>
      <c r="AB24" s="1350"/>
    </row>
    <row r="25" spans="2:28" ht="12.75">
      <c r="B25" s="126" t="s">
        <v>87</v>
      </c>
      <c r="C25" s="730">
        <v>424</v>
      </c>
      <c r="D25" s="730">
        <v>25</v>
      </c>
      <c r="E25" s="730">
        <v>399</v>
      </c>
      <c r="F25" s="730">
        <v>86</v>
      </c>
      <c r="G25" s="730">
        <v>1</v>
      </c>
      <c r="H25" s="730">
        <v>79</v>
      </c>
      <c r="I25" s="730">
        <v>338</v>
      </c>
      <c r="J25" s="730">
        <v>24</v>
      </c>
      <c r="K25" s="730">
        <v>314</v>
      </c>
      <c r="L25" s="730">
        <v>27</v>
      </c>
      <c r="M25" s="730">
        <v>1</v>
      </c>
      <c r="N25" s="470">
        <v>26</v>
      </c>
      <c r="P25" s="1094"/>
      <c r="Q25" s="1350"/>
      <c r="R25" s="1350"/>
      <c r="S25" s="1350"/>
      <c r="T25" s="1350"/>
      <c r="U25" s="1350"/>
      <c r="V25" s="1350"/>
      <c r="W25" s="1350"/>
      <c r="X25" s="1350"/>
      <c r="Y25" s="1350"/>
      <c r="Z25" s="1350"/>
      <c r="AA25" s="1350"/>
      <c r="AB25" s="1350"/>
    </row>
    <row r="26" spans="2:28" ht="12.75">
      <c r="B26" s="126" t="s">
        <v>88</v>
      </c>
      <c r="C26" s="730" t="s">
        <v>9</v>
      </c>
      <c r="D26" s="730" t="s">
        <v>9</v>
      </c>
      <c r="E26" s="730" t="s">
        <v>9</v>
      </c>
      <c r="F26" s="730" t="s">
        <v>9</v>
      </c>
      <c r="G26" s="730" t="s">
        <v>9</v>
      </c>
      <c r="H26" s="730" t="s">
        <v>9</v>
      </c>
      <c r="I26" s="730" t="s">
        <v>9</v>
      </c>
      <c r="J26" s="730" t="s">
        <v>9</v>
      </c>
      <c r="K26" s="730" t="s">
        <v>9</v>
      </c>
      <c r="L26" s="730" t="s">
        <v>9</v>
      </c>
      <c r="M26" s="730" t="s">
        <v>9</v>
      </c>
      <c r="N26" s="470" t="s">
        <v>9</v>
      </c>
      <c r="P26" s="1094"/>
      <c r="Q26" s="1350"/>
      <c r="R26" s="1350"/>
      <c r="S26" s="1350"/>
      <c r="T26" s="1350"/>
      <c r="U26" s="1350"/>
      <c r="V26" s="1350"/>
      <c r="W26" s="1350"/>
      <c r="X26" s="1350"/>
      <c r="Y26" s="1350"/>
      <c r="Z26" s="1350"/>
      <c r="AA26" s="1350"/>
      <c r="AB26" s="1350"/>
    </row>
    <row r="27" spans="2:28" ht="12.75">
      <c r="B27" s="126" t="s">
        <v>89</v>
      </c>
      <c r="C27" s="730" t="s">
        <v>9</v>
      </c>
      <c r="D27" s="730" t="s">
        <v>9</v>
      </c>
      <c r="E27" s="730" t="s">
        <v>9</v>
      </c>
      <c r="F27" s="730" t="s">
        <v>9</v>
      </c>
      <c r="G27" s="730" t="s">
        <v>9</v>
      </c>
      <c r="H27" s="730" t="s">
        <v>9</v>
      </c>
      <c r="I27" s="730" t="s">
        <v>9</v>
      </c>
      <c r="J27" s="730" t="s">
        <v>9</v>
      </c>
      <c r="K27" s="730" t="s">
        <v>9</v>
      </c>
      <c r="L27" s="730" t="s">
        <v>9</v>
      </c>
      <c r="M27" s="730" t="s">
        <v>9</v>
      </c>
      <c r="N27" s="470" t="s">
        <v>9</v>
      </c>
      <c r="P27" s="1094"/>
      <c r="Q27" s="1350"/>
      <c r="R27" s="1350"/>
      <c r="S27" s="1350"/>
      <c r="T27" s="1350"/>
      <c r="U27" s="1350"/>
      <c r="V27" s="1350"/>
      <c r="W27" s="1350"/>
      <c r="X27" s="1350"/>
      <c r="Y27" s="1350"/>
      <c r="Z27" s="1350"/>
      <c r="AA27" s="1350"/>
      <c r="AB27" s="1350"/>
    </row>
    <row r="28" spans="2:28" s="336" customFormat="1" ht="12.75">
      <c r="B28" s="126" t="s">
        <v>90</v>
      </c>
      <c r="C28" s="730">
        <v>433</v>
      </c>
      <c r="D28" s="730">
        <v>122</v>
      </c>
      <c r="E28" s="730">
        <v>311</v>
      </c>
      <c r="F28" s="730">
        <v>71</v>
      </c>
      <c r="G28" s="730">
        <v>23</v>
      </c>
      <c r="H28" s="730">
        <v>48</v>
      </c>
      <c r="I28" s="730">
        <v>362</v>
      </c>
      <c r="J28" s="730">
        <v>99</v>
      </c>
      <c r="K28" s="730">
        <v>263</v>
      </c>
      <c r="L28" s="730">
        <v>48</v>
      </c>
      <c r="M28" s="730">
        <v>11</v>
      </c>
      <c r="N28" s="470">
        <v>37</v>
      </c>
      <c r="P28" s="1094"/>
      <c r="Q28" s="1350"/>
      <c r="R28" s="1350"/>
      <c r="S28" s="1350"/>
      <c r="T28" s="1350"/>
      <c r="U28" s="1350"/>
      <c r="V28" s="1350"/>
      <c r="W28" s="1350"/>
      <c r="X28" s="1350"/>
      <c r="Y28" s="1350"/>
      <c r="Z28" s="1350"/>
      <c r="AA28" s="1350"/>
      <c r="AB28" s="1350"/>
    </row>
    <row r="29" spans="2:28" ht="12.75">
      <c r="B29" s="126" t="s">
        <v>91</v>
      </c>
      <c r="C29" s="730" t="s">
        <v>9</v>
      </c>
      <c r="D29" s="730" t="s">
        <v>9</v>
      </c>
      <c r="E29" s="730" t="s">
        <v>9</v>
      </c>
      <c r="F29" s="730" t="s">
        <v>9</v>
      </c>
      <c r="G29" s="730" t="s">
        <v>9</v>
      </c>
      <c r="H29" s="730" t="s">
        <v>9</v>
      </c>
      <c r="I29" s="730" t="s">
        <v>9</v>
      </c>
      <c r="J29" s="730" t="s">
        <v>9</v>
      </c>
      <c r="K29" s="730" t="s">
        <v>9</v>
      </c>
      <c r="L29" s="730" t="s">
        <v>9</v>
      </c>
      <c r="M29" s="730" t="s">
        <v>9</v>
      </c>
      <c r="N29" s="470" t="s">
        <v>9</v>
      </c>
      <c r="P29" s="1094"/>
      <c r="Q29" s="1350"/>
      <c r="R29" s="1350"/>
      <c r="S29" s="1350"/>
      <c r="T29" s="1350"/>
      <c r="U29" s="1350"/>
      <c r="V29" s="1350"/>
      <c r="W29" s="1350"/>
      <c r="X29" s="1350"/>
      <c r="Y29" s="1350"/>
      <c r="Z29" s="1350"/>
      <c r="AA29" s="1350"/>
      <c r="AB29" s="1350"/>
    </row>
    <row r="30" spans="2:28" ht="12.75">
      <c r="B30" s="126" t="s">
        <v>92</v>
      </c>
      <c r="C30" s="730">
        <v>125</v>
      </c>
      <c r="D30" s="730">
        <v>36</v>
      </c>
      <c r="E30" s="730">
        <v>89</v>
      </c>
      <c r="F30" s="730">
        <v>25</v>
      </c>
      <c r="G30" s="730">
        <v>6</v>
      </c>
      <c r="H30" s="730">
        <v>19</v>
      </c>
      <c r="I30" s="730">
        <v>100</v>
      </c>
      <c r="J30" s="730">
        <v>30</v>
      </c>
      <c r="K30" s="730">
        <v>70</v>
      </c>
      <c r="L30" s="730">
        <v>18</v>
      </c>
      <c r="M30" s="730">
        <v>2</v>
      </c>
      <c r="N30" s="470">
        <v>16</v>
      </c>
      <c r="P30" s="1094"/>
      <c r="Q30" s="1350"/>
      <c r="R30" s="1350"/>
      <c r="S30" s="1350"/>
      <c r="T30" s="1350"/>
      <c r="U30" s="1350"/>
      <c r="V30" s="1350"/>
      <c r="W30" s="1350"/>
      <c r="X30" s="1350"/>
      <c r="Y30" s="1350"/>
      <c r="Z30" s="1350"/>
      <c r="AA30" s="1350"/>
      <c r="AB30" s="1350"/>
    </row>
    <row r="31" spans="2:28" ht="12.75">
      <c r="B31" s="126" t="s">
        <v>40</v>
      </c>
      <c r="C31" s="730">
        <v>210</v>
      </c>
      <c r="D31" s="730">
        <v>113</v>
      </c>
      <c r="E31" s="730">
        <v>97</v>
      </c>
      <c r="F31" s="730">
        <v>38</v>
      </c>
      <c r="G31" s="730">
        <v>24</v>
      </c>
      <c r="H31" s="730">
        <v>14</v>
      </c>
      <c r="I31" s="730">
        <v>172</v>
      </c>
      <c r="J31" s="730">
        <v>89</v>
      </c>
      <c r="K31" s="730">
        <v>83</v>
      </c>
      <c r="L31" s="730">
        <v>20</v>
      </c>
      <c r="M31" s="730">
        <v>11</v>
      </c>
      <c r="N31" s="470">
        <v>9</v>
      </c>
      <c r="P31" s="1349"/>
      <c r="Q31" s="1350"/>
      <c r="R31" s="1350"/>
      <c r="S31" s="1350"/>
      <c r="T31" s="1350"/>
      <c r="U31" s="1350"/>
      <c r="V31" s="1350"/>
      <c r="W31" s="1350"/>
      <c r="X31" s="1350"/>
      <c r="Y31" s="1350"/>
      <c r="Z31" s="1350"/>
      <c r="AA31" s="1350"/>
      <c r="AB31" s="1350"/>
    </row>
    <row r="32" spans="2:28" ht="12.75">
      <c r="B32" s="127" t="s">
        <v>93</v>
      </c>
      <c r="C32" s="639">
        <v>400</v>
      </c>
      <c r="D32" s="639">
        <v>31</v>
      </c>
      <c r="E32" s="639">
        <v>369</v>
      </c>
      <c r="F32" s="639">
        <v>63</v>
      </c>
      <c r="G32" s="639">
        <v>7</v>
      </c>
      <c r="H32" s="639">
        <v>44</v>
      </c>
      <c r="I32" s="639">
        <v>337</v>
      </c>
      <c r="J32" s="639">
        <v>24</v>
      </c>
      <c r="K32" s="639">
        <v>313</v>
      </c>
      <c r="L32" s="639">
        <v>43</v>
      </c>
      <c r="M32" s="639">
        <v>1</v>
      </c>
      <c r="N32" s="517">
        <v>42</v>
      </c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</row>
    <row r="33" spans="2:28" s="14" customFormat="1" ht="6" customHeight="1">
      <c r="B33" s="123"/>
      <c r="C33" s="467"/>
      <c r="D33" s="467"/>
      <c r="E33" s="467"/>
      <c r="F33" s="1285"/>
      <c r="G33" s="1285"/>
      <c r="H33" s="1285"/>
      <c r="I33" s="467"/>
      <c r="J33" s="467"/>
      <c r="K33" s="100"/>
      <c r="L33" s="1285"/>
      <c r="M33" s="1285"/>
      <c r="N33" s="1285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</row>
    <row r="34" spans="2:28" ht="12.75">
      <c r="B34" s="118" t="s">
        <v>94</v>
      </c>
      <c r="C34" s="468">
        <f t="shared" ref="C34:N34" si="2">SUM(C35:C38)</f>
        <v>832</v>
      </c>
      <c r="D34" s="468">
        <f t="shared" si="2"/>
        <v>162</v>
      </c>
      <c r="E34" s="468">
        <f t="shared" si="2"/>
        <v>670</v>
      </c>
      <c r="F34" s="1286">
        <f t="shared" si="2"/>
        <v>133</v>
      </c>
      <c r="G34" s="1286">
        <f t="shared" si="2"/>
        <v>28</v>
      </c>
      <c r="H34" s="1286">
        <f t="shared" si="2"/>
        <v>104</v>
      </c>
      <c r="I34" s="468">
        <f t="shared" si="2"/>
        <v>699</v>
      </c>
      <c r="J34" s="468">
        <f t="shared" si="2"/>
        <v>134</v>
      </c>
      <c r="K34" s="468">
        <f t="shared" si="2"/>
        <v>565</v>
      </c>
      <c r="L34" s="1286">
        <f t="shared" si="2"/>
        <v>79</v>
      </c>
      <c r="M34" s="1286">
        <f t="shared" si="2"/>
        <v>22</v>
      </c>
      <c r="N34" s="1286">
        <f t="shared" si="2"/>
        <v>57</v>
      </c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2:28" ht="12.75">
      <c r="B35" s="126" t="s">
        <v>95</v>
      </c>
      <c r="C35" s="729">
        <v>827</v>
      </c>
      <c r="D35" s="729">
        <v>161</v>
      </c>
      <c r="E35" s="729">
        <v>666</v>
      </c>
      <c r="F35" s="729">
        <v>133</v>
      </c>
      <c r="G35" s="729">
        <v>28</v>
      </c>
      <c r="H35" s="729">
        <v>104</v>
      </c>
      <c r="I35" s="729">
        <v>694</v>
      </c>
      <c r="J35" s="729">
        <v>133</v>
      </c>
      <c r="K35" s="729">
        <v>561</v>
      </c>
      <c r="L35" s="729">
        <v>75</v>
      </c>
      <c r="M35" s="729">
        <v>22</v>
      </c>
      <c r="N35" s="515">
        <v>53</v>
      </c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</row>
    <row r="36" spans="2:28" ht="12.75">
      <c r="B36" s="126" t="s">
        <v>96</v>
      </c>
      <c r="C36" s="730">
        <v>5</v>
      </c>
      <c r="D36" s="730">
        <v>1</v>
      </c>
      <c r="E36" s="730">
        <v>4</v>
      </c>
      <c r="F36" s="730">
        <v>0</v>
      </c>
      <c r="G36" s="730">
        <v>0</v>
      </c>
      <c r="H36" s="730">
        <v>0</v>
      </c>
      <c r="I36" s="730">
        <v>5</v>
      </c>
      <c r="J36" s="730">
        <v>1</v>
      </c>
      <c r="K36" s="730">
        <v>4</v>
      </c>
      <c r="L36" s="730">
        <v>4</v>
      </c>
      <c r="M36" s="730">
        <v>0</v>
      </c>
      <c r="N36" s="470">
        <v>4</v>
      </c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</row>
    <row r="37" spans="2:28" ht="12.75">
      <c r="B37" s="126" t="s">
        <v>97</v>
      </c>
      <c r="C37" s="730" t="s">
        <v>9</v>
      </c>
      <c r="D37" s="730" t="s">
        <v>9</v>
      </c>
      <c r="E37" s="730" t="s">
        <v>9</v>
      </c>
      <c r="F37" s="730" t="s">
        <v>9</v>
      </c>
      <c r="G37" s="730" t="s">
        <v>9</v>
      </c>
      <c r="H37" s="730" t="s">
        <v>9</v>
      </c>
      <c r="I37" s="730" t="s">
        <v>9</v>
      </c>
      <c r="J37" s="730" t="s">
        <v>9</v>
      </c>
      <c r="K37" s="730" t="s">
        <v>9</v>
      </c>
      <c r="L37" s="730" t="s">
        <v>9</v>
      </c>
      <c r="M37" s="730" t="s">
        <v>9</v>
      </c>
      <c r="N37" s="470" t="s">
        <v>9</v>
      </c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</row>
    <row r="38" spans="2:28" ht="12.75">
      <c r="B38" s="127" t="s">
        <v>98</v>
      </c>
      <c r="C38" s="639" t="s">
        <v>9</v>
      </c>
      <c r="D38" s="639" t="s">
        <v>9</v>
      </c>
      <c r="E38" s="639" t="s">
        <v>9</v>
      </c>
      <c r="F38" s="639" t="s">
        <v>9</v>
      </c>
      <c r="G38" s="639" t="s">
        <v>9</v>
      </c>
      <c r="H38" s="639" t="s">
        <v>9</v>
      </c>
      <c r="I38" s="639" t="s">
        <v>9</v>
      </c>
      <c r="J38" s="639" t="s">
        <v>9</v>
      </c>
      <c r="K38" s="639" t="s">
        <v>9</v>
      </c>
      <c r="L38" s="639" t="s">
        <v>9</v>
      </c>
      <c r="M38" s="639" t="s">
        <v>9</v>
      </c>
      <c r="N38" s="517" t="s">
        <v>9</v>
      </c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</row>
    <row r="39" spans="2:28" ht="12.75"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</row>
    <row r="40" spans="2:28">
      <c r="B40" s="1482" t="s">
        <v>131</v>
      </c>
      <c r="C40" s="1482"/>
      <c r="D40" s="1482"/>
      <c r="E40" s="1482"/>
      <c r="F40" s="1482"/>
      <c r="G40" s="1482"/>
      <c r="H40" s="1482"/>
      <c r="I40" s="1482"/>
      <c r="J40" s="1482"/>
      <c r="K40" s="1482"/>
      <c r="L40" s="1482"/>
      <c r="M40" s="1482"/>
      <c r="N40" s="1482"/>
    </row>
    <row r="41" spans="2:28">
      <c r="B41" s="10" t="s">
        <v>11</v>
      </c>
      <c r="C41" s="10"/>
      <c r="D41" s="131"/>
      <c r="E41" s="131"/>
      <c r="F41" s="131"/>
      <c r="G41" s="131"/>
      <c r="H41" s="131"/>
      <c r="I41" s="131"/>
      <c r="J41" s="131"/>
      <c r="K41" s="131"/>
      <c r="L41" s="1482"/>
      <c r="M41" s="1482"/>
      <c r="N41" s="1482"/>
    </row>
    <row r="43" spans="2:28" ht="15">
      <c r="B43" s="9" t="s">
        <v>472</v>
      </c>
      <c r="C43" s="9"/>
    </row>
    <row r="44" spans="2:28">
      <c r="P44" s="402"/>
      <c r="Q44" s="402"/>
      <c r="R44" s="402"/>
      <c r="S44" s="402"/>
    </row>
    <row r="45" spans="2:28" ht="12.75">
      <c r="P45" s="1092"/>
      <c r="Q45" s="533"/>
      <c r="R45" s="1093"/>
      <c r="S45" s="1093"/>
    </row>
    <row r="46" spans="2:28" ht="12.75">
      <c r="L46" s="131"/>
      <c r="M46" s="131"/>
      <c r="N46" s="131"/>
      <c r="P46" s="1092"/>
      <c r="Q46" s="533"/>
      <c r="R46" s="1093"/>
      <c r="S46" s="1093"/>
    </row>
    <row r="47" spans="2:28" ht="12.75">
      <c r="L47" s="131"/>
      <c r="M47" s="131"/>
      <c r="N47" s="131"/>
      <c r="P47" s="1092"/>
      <c r="Q47" s="533"/>
      <c r="R47" s="1093"/>
      <c r="S47" s="1093"/>
    </row>
    <row r="48" spans="2:28" ht="12.75">
      <c r="L48" s="131"/>
      <c r="M48" s="131"/>
      <c r="N48" s="131"/>
      <c r="P48" s="1092"/>
      <c r="Q48" s="533"/>
      <c r="R48" s="1093"/>
      <c r="S48" s="1093"/>
    </row>
    <row r="49" spans="16:19" ht="12.75">
      <c r="P49" s="1092"/>
      <c r="Q49" s="533"/>
      <c r="R49" s="1093"/>
      <c r="S49" s="1093"/>
    </row>
    <row r="50" spans="16:19" ht="12.75">
      <c r="P50" s="1092"/>
      <c r="Q50" s="533"/>
      <c r="R50" s="1093"/>
      <c r="S50" s="1093"/>
    </row>
    <row r="51" spans="16:19" ht="12.75">
      <c r="P51" s="1092"/>
      <c r="Q51" s="533"/>
      <c r="R51" s="1093"/>
      <c r="S51" s="1093"/>
    </row>
    <row r="52" spans="16:19" ht="12.75">
      <c r="P52" s="1092"/>
      <c r="Q52" s="533"/>
      <c r="R52" s="1093"/>
      <c r="S52" s="1093"/>
    </row>
    <row r="53" spans="16:19" ht="12.75">
      <c r="P53" s="1092"/>
      <c r="Q53" s="533"/>
      <c r="R53" s="1093"/>
      <c r="S53" s="1093"/>
    </row>
    <row r="54" spans="16:19" ht="12.75">
      <c r="P54" s="1092"/>
      <c r="Q54" s="533"/>
      <c r="R54" s="1093"/>
      <c r="S54" s="1093"/>
    </row>
    <row r="55" spans="16:19" ht="12.75">
      <c r="P55" s="1092"/>
      <c r="Q55" s="533"/>
      <c r="R55" s="1093"/>
      <c r="S55" s="1093"/>
    </row>
    <row r="56" spans="16:19" ht="12.75">
      <c r="P56" s="1092"/>
      <c r="Q56" s="533"/>
      <c r="R56" s="1093"/>
      <c r="S56" s="1093"/>
    </row>
    <row r="57" spans="16:19" ht="12.75">
      <c r="P57" s="1092"/>
      <c r="Q57" s="533"/>
      <c r="R57" s="1093"/>
      <c r="S57" s="1093"/>
    </row>
    <row r="58" spans="16:19" ht="12.75">
      <c r="P58" s="1092"/>
      <c r="Q58" s="533"/>
      <c r="R58" s="1093"/>
      <c r="S58" s="1093"/>
    </row>
    <row r="59" spans="16:19" ht="12.75">
      <c r="P59" s="1092"/>
      <c r="Q59" s="533"/>
      <c r="R59" s="1093"/>
      <c r="S59" s="1093"/>
    </row>
    <row r="60" spans="16:19" ht="12.75">
      <c r="P60" s="1092"/>
      <c r="Q60" s="533"/>
      <c r="R60" s="1093"/>
      <c r="S60" s="1093"/>
    </row>
    <row r="61" spans="16:19" ht="12.75">
      <c r="P61" s="1092"/>
      <c r="Q61" s="533"/>
      <c r="R61" s="1093"/>
      <c r="S61" s="1093"/>
    </row>
    <row r="62" spans="16:19" ht="12.75">
      <c r="P62" s="1092"/>
      <c r="Q62" s="533"/>
      <c r="R62" s="1093"/>
      <c r="S62" s="1093"/>
    </row>
    <row r="63" spans="16:19" ht="12.75">
      <c r="P63" s="1092"/>
      <c r="Q63" s="402"/>
      <c r="R63" s="1093"/>
      <c r="S63" s="1093"/>
    </row>
    <row r="64" spans="16:19">
      <c r="P64" s="14"/>
      <c r="Q64" s="14"/>
    </row>
    <row r="65" spans="2:17" ht="12.75">
      <c r="P65" s="1094"/>
      <c r="Q65" s="14"/>
    </row>
    <row r="66" spans="2:17" ht="12.75">
      <c r="P66" s="1094"/>
    </row>
    <row r="67" spans="2:17" ht="12.75">
      <c r="P67" s="1094"/>
    </row>
    <row r="68" spans="2:17" ht="12.75">
      <c r="P68" s="1094"/>
    </row>
    <row r="69" spans="2:17" ht="12.75">
      <c r="P69" s="1094"/>
    </row>
    <row r="70" spans="2:17" ht="12.75">
      <c r="P70" s="1094"/>
    </row>
    <row r="71" spans="2:17" ht="12.75">
      <c r="P71" s="1094"/>
    </row>
    <row r="72" spans="2:17" ht="12.75">
      <c r="P72" s="1094"/>
    </row>
    <row r="73" spans="2:17" ht="12.75">
      <c r="P73" s="1094"/>
    </row>
    <row r="74" spans="2:17" ht="40.15" customHeight="1">
      <c r="B74" s="1482" t="s">
        <v>133</v>
      </c>
      <c r="C74" s="1482"/>
      <c r="D74" s="1482"/>
      <c r="E74" s="1482"/>
      <c r="F74" s="1482"/>
      <c r="G74" s="1482"/>
      <c r="H74" s="1482"/>
      <c r="I74" s="1482"/>
      <c r="J74" s="1482"/>
      <c r="K74" s="1482"/>
      <c r="L74" s="1482"/>
      <c r="M74" s="1482"/>
      <c r="N74" s="1482"/>
      <c r="P74" s="1094"/>
    </row>
    <row r="75" spans="2:17" ht="12.75">
      <c r="B75" s="10" t="s">
        <v>11</v>
      </c>
      <c r="C75" s="131"/>
      <c r="D75" s="131"/>
      <c r="E75" s="131"/>
      <c r="F75" s="131"/>
      <c r="G75" s="131"/>
      <c r="H75" s="131"/>
      <c r="I75" s="131"/>
      <c r="J75" s="131"/>
      <c r="P75" s="1094"/>
    </row>
    <row r="76" spans="2:17" ht="12.75">
      <c r="P76" s="1094"/>
    </row>
    <row r="77" spans="2:17" ht="12.75">
      <c r="P77" s="1094"/>
    </row>
    <row r="78" spans="2:17" ht="12.75">
      <c r="P78" s="1094"/>
    </row>
    <row r="79" spans="2:17" ht="12.75">
      <c r="P79" s="1094"/>
    </row>
    <row r="80" spans="2:17" ht="12.75">
      <c r="P80" s="1094"/>
    </row>
    <row r="81" spans="16:16" ht="12.75">
      <c r="P81" s="1094"/>
    </row>
    <row r="82" spans="16:16" ht="12.75">
      <c r="P82" s="1094"/>
    </row>
  </sheetData>
  <mergeCells count="9">
    <mergeCell ref="B40:N40"/>
    <mergeCell ref="L41:N41"/>
    <mergeCell ref="B74:N74"/>
    <mergeCell ref="B2:N2"/>
    <mergeCell ref="B4:B5"/>
    <mergeCell ref="C4:E4"/>
    <mergeCell ref="F4:H4"/>
    <mergeCell ref="I4:K4"/>
    <mergeCell ref="L4:N4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Y74"/>
  <sheetViews>
    <sheetView view="pageLayout" zoomScale="55" zoomScaleNormal="80" zoomScalePageLayoutView="55" workbookViewId="0">
      <selection activeCell="Q37" sqref="Q37"/>
    </sheetView>
  </sheetViews>
  <sheetFormatPr baseColWidth="10" defaultColWidth="11.42578125" defaultRowHeight="12.75"/>
  <cols>
    <col min="1" max="1" width="12.5703125" style="3" customWidth="1"/>
    <col min="2" max="14" width="11.42578125" style="3"/>
    <col min="15" max="15" width="14.140625" style="3" customWidth="1"/>
    <col min="16" max="16384" width="11.42578125" style="3"/>
  </cols>
  <sheetData>
    <row r="1" spans="1:25" s="15" customFormat="1" ht="22.5" customHeight="1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7"/>
      <c r="P1" s="997"/>
      <c r="Q1" s="997"/>
      <c r="R1" s="997"/>
      <c r="S1" s="998" t="s">
        <v>436</v>
      </c>
    </row>
    <row r="2" spans="1:25" ht="22.5" customHeight="1">
      <c r="A2" s="1483" t="s">
        <v>473</v>
      </c>
      <c r="B2" s="1483"/>
      <c r="C2" s="1483"/>
      <c r="D2" s="1483"/>
      <c r="E2" s="1483"/>
      <c r="F2" s="1483"/>
      <c r="G2" s="1483"/>
      <c r="H2" s="1483"/>
      <c r="I2" s="1483"/>
      <c r="J2" s="1483"/>
      <c r="K2" s="1483"/>
      <c r="L2" s="1483"/>
      <c r="M2" s="1483"/>
      <c r="N2" s="1483"/>
      <c r="O2" s="1483"/>
      <c r="P2" s="193"/>
    </row>
    <row r="3" spans="1:25" ht="26.25" customHeight="1">
      <c r="A3" s="1483"/>
      <c r="B3" s="1483"/>
      <c r="C3" s="1483"/>
      <c r="D3" s="1483"/>
      <c r="E3" s="1483"/>
      <c r="F3" s="1483"/>
      <c r="G3" s="1483"/>
      <c r="H3" s="1483"/>
      <c r="I3" s="1483"/>
      <c r="J3" s="1483"/>
      <c r="K3" s="1483"/>
      <c r="L3" s="1483"/>
      <c r="M3" s="1483"/>
      <c r="N3" s="1483"/>
      <c r="O3" s="1483"/>
      <c r="P3" s="109"/>
      <c r="Q3" s="209"/>
      <c r="S3" s="334"/>
      <c r="T3" s="334"/>
      <c r="U3" s="334"/>
      <c r="V3" s="334"/>
      <c r="W3" s="334"/>
      <c r="X3" s="334"/>
      <c r="Y3" s="334"/>
    </row>
    <row r="4" spans="1:25">
      <c r="N4" s="4"/>
      <c r="O4" s="31"/>
      <c r="P4" s="210"/>
      <c r="Q4" s="210"/>
      <c r="S4" s="334"/>
      <c r="T4" s="366"/>
      <c r="U4" s="366"/>
      <c r="V4" s="366"/>
      <c r="W4" s="366"/>
      <c r="X4" s="366"/>
      <c r="Y4" s="366"/>
    </row>
    <row r="5" spans="1:25">
      <c r="N5" s="4"/>
      <c r="O5" s="31"/>
      <c r="P5" s="210"/>
      <c r="Q5" s="210"/>
      <c r="S5" s="334"/>
      <c r="T5" s="366"/>
      <c r="U5" s="366"/>
      <c r="V5" s="366"/>
      <c r="W5" s="366"/>
      <c r="X5" s="366"/>
      <c r="Y5" s="366"/>
    </row>
    <row r="6" spans="1:25">
      <c r="A6" s="4"/>
      <c r="B6" s="4"/>
      <c r="N6" s="4"/>
      <c r="O6" s="31"/>
      <c r="P6" s="210"/>
      <c r="Q6" s="210"/>
      <c r="R6" s="334"/>
      <c r="S6" s="334"/>
      <c r="T6" s="406" t="s">
        <v>324</v>
      </c>
      <c r="U6" s="406"/>
      <c r="V6" s="406"/>
      <c r="W6" s="406"/>
      <c r="X6" s="406"/>
      <c r="Y6" s="366"/>
    </row>
    <row r="7" spans="1:25">
      <c r="A7" s="4"/>
      <c r="B7" s="157"/>
      <c r="N7" s="4"/>
      <c r="O7" s="4"/>
      <c r="P7" s="4"/>
      <c r="R7" s="334"/>
      <c r="S7" s="334"/>
      <c r="T7" s="406"/>
      <c r="U7" s="406" t="s">
        <v>329</v>
      </c>
      <c r="V7" s="406" t="s">
        <v>328</v>
      </c>
      <c r="W7" s="406"/>
      <c r="X7" s="406"/>
      <c r="Y7" s="366"/>
    </row>
    <row r="8" spans="1:25">
      <c r="A8" s="4"/>
      <c r="B8" s="155"/>
      <c r="N8" s="4"/>
      <c r="R8" s="334"/>
      <c r="S8" s="334"/>
      <c r="T8" s="406" t="s">
        <v>330</v>
      </c>
      <c r="U8" s="471">
        <v>47797</v>
      </c>
      <c r="V8" s="471">
        <v>149170</v>
      </c>
      <c r="W8" s="472">
        <f>+U8+V8</f>
        <v>196967</v>
      </c>
      <c r="X8" s="406"/>
      <c r="Y8" s="366"/>
    </row>
    <row r="9" spans="1:25">
      <c r="A9" s="4"/>
      <c r="B9" s="155"/>
      <c r="N9" s="4"/>
      <c r="R9" s="334"/>
      <c r="S9" s="334"/>
      <c r="T9" s="406" t="s">
        <v>331</v>
      </c>
      <c r="U9" s="406">
        <v>10990</v>
      </c>
      <c r="V9" s="406">
        <v>31147</v>
      </c>
      <c r="W9" s="472">
        <f>+U9+V9</f>
        <v>42137</v>
      </c>
      <c r="X9" s="406"/>
      <c r="Y9" s="366"/>
    </row>
    <row r="10" spans="1:25">
      <c r="N10" s="4"/>
      <c r="R10" s="334"/>
      <c r="S10" s="334"/>
      <c r="T10" s="406" t="s">
        <v>332</v>
      </c>
      <c r="U10" s="406">
        <v>1841</v>
      </c>
      <c r="V10" s="406">
        <v>5683</v>
      </c>
      <c r="W10" s="472">
        <f>+U10+V10</f>
        <v>7524</v>
      </c>
      <c r="X10" s="406"/>
      <c r="Y10" s="366"/>
    </row>
    <row r="11" spans="1:25">
      <c r="N11" s="209"/>
      <c r="R11" s="334"/>
      <c r="S11" s="334"/>
      <c r="T11" s="406"/>
      <c r="U11" s="406"/>
      <c r="V11" s="406"/>
      <c r="W11" s="406"/>
      <c r="X11" s="406"/>
      <c r="Y11" s="366"/>
    </row>
    <row r="12" spans="1:25">
      <c r="N12" s="209"/>
      <c r="R12" s="334"/>
      <c r="S12" s="334"/>
      <c r="T12" s="406"/>
      <c r="U12" s="406" t="s">
        <v>329</v>
      </c>
      <c r="V12" s="406" t="s">
        <v>328</v>
      </c>
      <c r="W12" s="406"/>
      <c r="X12" s="406"/>
      <c r="Y12" s="366"/>
    </row>
    <row r="13" spans="1:25">
      <c r="N13" s="4"/>
      <c r="R13" s="334"/>
      <c r="S13" s="334"/>
      <c r="T13" s="406" t="s">
        <v>330</v>
      </c>
      <c r="U13" s="472">
        <f>+U8/W8*100</f>
        <v>24.266501495174321</v>
      </c>
      <c r="V13" s="472">
        <f>+V8/W8*100</f>
        <v>75.733498504825675</v>
      </c>
      <c r="W13" s="406"/>
      <c r="X13" s="406"/>
      <c r="Y13" s="366"/>
    </row>
    <row r="14" spans="1:25">
      <c r="A14" s="4"/>
      <c r="B14" s="158"/>
      <c r="N14" s="4"/>
      <c r="R14" s="334"/>
      <c r="S14" s="334"/>
      <c r="T14" s="406" t="s">
        <v>331</v>
      </c>
      <c r="U14" s="472">
        <f>+U9/W9*100</f>
        <v>26.08159100078316</v>
      </c>
      <c r="V14" s="472">
        <f>+V9/W9*100</f>
        <v>73.918408999216851</v>
      </c>
      <c r="W14" s="406"/>
      <c r="X14" s="406"/>
      <c r="Y14" s="366"/>
    </row>
    <row r="15" spans="1:25">
      <c r="A15" s="4"/>
      <c r="B15" s="158"/>
      <c r="R15" s="334"/>
      <c r="S15" s="334"/>
      <c r="T15" s="406" t="s">
        <v>332</v>
      </c>
      <c r="U15" s="472">
        <f>+U10/W10*100</f>
        <v>24.46836788942052</v>
      </c>
      <c r="V15" s="472">
        <f>+V10/W10*100</f>
        <v>75.53163211057948</v>
      </c>
      <c r="W15" s="406"/>
      <c r="X15" s="406"/>
      <c r="Y15" s="366"/>
    </row>
    <row r="16" spans="1:25">
      <c r="A16" s="4"/>
      <c r="B16" s="158"/>
      <c r="P16" s="209"/>
      <c r="R16" s="334"/>
      <c r="S16" s="334"/>
      <c r="T16" s="406"/>
      <c r="U16" s="406"/>
      <c r="V16" s="406"/>
      <c r="W16" s="406"/>
      <c r="X16" s="406"/>
      <c r="Y16" s="366"/>
    </row>
    <row r="17" spans="7:25">
      <c r="P17" s="4"/>
      <c r="R17" s="334"/>
      <c r="S17" s="334"/>
      <c r="T17" s="406"/>
      <c r="U17" s="406"/>
      <c r="V17" s="406"/>
      <c r="W17" s="406"/>
      <c r="X17" s="406"/>
      <c r="Y17" s="366"/>
    </row>
    <row r="18" spans="7:25">
      <c r="P18" s="209"/>
      <c r="R18" s="334"/>
      <c r="S18" s="334"/>
      <c r="T18" s="366"/>
      <c r="U18" s="366"/>
      <c r="V18" s="366"/>
      <c r="W18" s="366"/>
      <c r="X18" s="366"/>
      <c r="Y18" s="366"/>
    </row>
    <row r="19" spans="7:25">
      <c r="P19" s="209"/>
      <c r="S19" s="334"/>
      <c r="T19" s="366"/>
      <c r="U19" s="366"/>
      <c r="V19" s="366"/>
      <c r="W19" s="366"/>
      <c r="X19" s="366"/>
      <c r="Y19" s="366"/>
    </row>
    <row r="20" spans="7:25">
      <c r="P20" s="4"/>
      <c r="T20" s="406"/>
      <c r="U20" s="406"/>
      <c r="V20" s="406"/>
      <c r="W20" s="406"/>
      <c r="X20" s="406"/>
      <c r="Y20" s="406"/>
    </row>
    <row r="21" spans="7:25">
      <c r="P21" s="209"/>
      <c r="T21" s="406"/>
      <c r="U21" s="406"/>
      <c r="V21" s="406"/>
      <c r="W21" s="406"/>
      <c r="X21" s="406"/>
      <c r="Y21" s="406"/>
    </row>
    <row r="22" spans="7:25">
      <c r="P22" s="209"/>
      <c r="T22" s="406"/>
      <c r="U22" s="406"/>
      <c r="V22" s="406"/>
      <c r="W22" s="406"/>
      <c r="X22" s="406"/>
      <c r="Y22" s="406"/>
    </row>
    <row r="23" spans="7:25">
      <c r="T23" s="406"/>
      <c r="U23" s="406"/>
      <c r="V23" s="406"/>
      <c r="W23" s="406"/>
      <c r="X23" s="406"/>
      <c r="Y23" s="406"/>
    </row>
    <row r="24" spans="7:25">
      <c r="T24" s="406"/>
      <c r="U24" s="406"/>
      <c r="V24" s="406"/>
      <c r="W24" s="406"/>
      <c r="X24" s="406"/>
      <c r="Y24" s="406"/>
    </row>
    <row r="25" spans="7:25">
      <c r="H25" s="11"/>
      <c r="T25" s="406"/>
      <c r="U25" s="406"/>
      <c r="V25" s="406"/>
      <c r="W25" s="406"/>
      <c r="X25" s="406"/>
      <c r="Y25" s="406"/>
    </row>
    <row r="26" spans="7:25">
      <c r="T26" s="406"/>
      <c r="U26" s="406"/>
      <c r="V26" s="406"/>
      <c r="W26" s="406"/>
      <c r="X26" s="406"/>
      <c r="Y26" s="406"/>
    </row>
    <row r="27" spans="7:25">
      <c r="G27" s="260"/>
      <c r="T27" s="406"/>
      <c r="U27" s="406"/>
      <c r="V27" s="406"/>
      <c r="W27" s="406"/>
      <c r="X27" s="406"/>
      <c r="Y27" s="406"/>
    </row>
    <row r="28" spans="7:25">
      <c r="T28" s="406"/>
      <c r="U28" s="406"/>
      <c r="V28" s="406"/>
      <c r="W28" s="406"/>
      <c r="X28" s="406"/>
      <c r="Y28" s="406"/>
    </row>
    <row r="29" spans="7:25">
      <c r="T29" s="406"/>
      <c r="U29" s="406"/>
      <c r="V29" s="406"/>
      <c r="W29" s="406"/>
      <c r="X29" s="406"/>
      <c r="Y29" s="406"/>
    </row>
    <row r="30" spans="7:25">
      <c r="T30" s="406"/>
      <c r="U30" s="406"/>
      <c r="V30" s="406"/>
      <c r="W30" s="406"/>
      <c r="X30" s="406"/>
      <c r="Y30" s="406"/>
    </row>
    <row r="31" spans="7:25">
      <c r="T31" s="406"/>
      <c r="U31" s="406"/>
      <c r="V31" s="406"/>
      <c r="W31" s="406"/>
      <c r="X31" s="406"/>
      <c r="Y31" s="406"/>
    </row>
    <row r="32" spans="7:25">
      <c r="T32" s="406"/>
      <c r="U32" s="406"/>
      <c r="V32" s="406"/>
      <c r="W32" s="406"/>
      <c r="X32" s="406"/>
      <c r="Y32" s="406"/>
    </row>
    <row r="33" spans="1:25">
      <c r="A33" s="10" t="s">
        <v>11</v>
      </c>
      <c r="T33" s="406"/>
      <c r="U33" s="406"/>
      <c r="V33" s="406"/>
      <c r="W33" s="406"/>
      <c r="X33" s="406"/>
      <c r="Y33" s="406"/>
    </row>
    <row r="34" spans="1:25">
      <c r="T34" s="406"/>
      <c r="U34" s="406"/>
      <c r="V34" s="406"/>
      <c r="W34" s="406"/>
      <c r="X34" s="406"/>
      <c r="Y34" s="406"/>
    </row>
    <row r="35" spans="1:25">
      <c r="T35" s="406"/>
      <c r="U35" s="406"/>
      <c r="V35" s="406"/>
      <c r="W35" s="406"/>
      <c r="X35" s="406"/>
      <c r="Y35" s="406"/>
    </row>
    <row r="36" spans="1:25" ht="18.75" customHeight="1">
      <c r="A36" s="1483" t="s">
        <v>474</v>
      </c>
      <c r="B36" s="1483"/>
      <c r="C36" s="1483"/>
      <c r="D36" s="1483"/>
      <c r="E36" s="1483"/>
      <c r="F36" s="1483"/>
      <c r="G36" s="1483"/>
      <c r="H36" s="1483"/>
      <c r="I36" s="1483"/>
      <c r="J36" s="1483"/>
      <c r="K36" s="1483"/>
      <c r="L36" s="1483"/>
      <c r="M36" s="1483"/>
      <c r="N36" s="1483"/>
      <c r="O36" s="1483"/>
      <c r="P36" s="429"/>
      <c r="T36" s="366"/>
      <c r="U36" s="366"/>
      <c r="V36" s="366"/>
      <c r="W36" s="366"/>
      <c r="X36" s="366"/>
      <c r="Y36" s="406"/>
    </row>
    <row r="37" spans="1:25" ht="13.15" customHeight="1">
      <c r="A37" s="1483"/>
      <c r="B37" s="1483"/>
      <c r="C37" s="1483"/>
      <c r="D37" s="1483"/>
      <c r="E37" s="1483"/>
      <c r="F37" s="1483"/>
      <c r="G37" s="1483"/>
      <c r="H37" s="1483"/>
      <c r="I37" s="1483"/>
      <c r="J37" s="1483"/>
      <c r="K37" s="1483"/>
      <c r="L37" s="1483"/>
      <c r="M37" s="1483"/>
      <c r="N37" s="1483"/>
      <c r="O37" s="1483"/>
      <c r="P37" s="429"/>
      <c r="T37" s="366"/>
      <c r="U37" s="366"/>
      <c r="V37" s="366"/>
      <c r="W37" s="366"/>
      <c r="X37" s="366"/>
      <c r="Y37" s="406"/>
    </row>
    <row r="38" spans="1:25">
      <c r="T38" s="366"/>
      <c r="U38" s="366"/>
      <c r="V38" s="366"/>
      <c r="W38" s="366"/>
      <c r="X38" s="366"/>
      <c r="Y38" s="406"/>
    </row>
    <row r="39" spans="1:25">
      <c r="S39" s="406"/>
      <c r="T39" s="406" t="s">
        <v>333</v>
      </c>
      <c r="U39" s="406"/>
      <c r="V39" s="406"/>
      <c r="W39" s="406"/>
      <c r="X39" s="366"/>
      <c r="Y39" s="406"/>
    </row>
    <row r="40" spans="1:25">
      <c r="R40" s="334"/>
      <c r="S40" s="366"/>
      <c r="T40" s="406"/>
      <c r="U40" s="406" t="s">
        <v>329</v>
      </c>
      <c r="V40" s="406" t="s">
        <v>328</v>
      </c>
      <c r="W40" s="406"/>
      <c r="X40" s="366"/>
      <c r="Y40" s="406"/>
    </row>
    <row r="41" spans="1:25">
      <c r="R41" s="334"/>
      <c r="S41" s="366"/>
      <c r="T41" s="406" t="s">
        <v>330</v>
      </c>
      <c r="U41" s="471">
        <v>3783</v>
      </c>
      <c r="V41" s="471">
        <v>14467</v>
      </c>
      <c r="W41" s="472">
        <f>+U41+V41</f>
        <v>18250</v>
      </c>
      <c r="X41" s="366"/>
      <c r="Y41" s="406"/>
    </row>
    <row r="42" spans="1:25">
      <c r="R42" s="334"/>
      <c r="S42" s="366"/>
      <c r="T42" s="406" t="s">
        <v>331</v>
      </c>
      <c r="U42" s="406">
        <v>804</v>
      </c>
      <c r="V42" s="406">
        <v>2908</v>
      </c>
      <c r="W42" s="472">
        <f>+U42+V42</f>
        <v>3712</v>
      </c>
      <c r="X42" s="366"/>
      <c r="Y42" s="406"/>
    </row>
    <row r="43" spans="1:25">
      <c r="R43" s="334"/>
      <c r="S43" s="366"/>
      <c r="T43" s="406" t="s">
        <v>332</v>
      </c>
      <c r="U43" s="406">
        <v>300</v>
      </c>
      <c r="V43" s="406">
        <v>1004</v>
      </c>
      <c r="W43" s="472">
        <f>+U43+V43</f>
        <v>1304</v>
      </c>
      <c r="X43" s="366"/>
      <c r="Y43" s="406"/>
    </row>
    <row r="44" spans="1:25">
      <c r="R44" s="334"/>
      <c r="S44" s="366"/>
      <c r="T44" s="406"/>
      <c r="U44" s="406"/>
      <c r="V44" s="406"/>
      <c r="W44" s="406"/>
      <c r="X44" s="366"/>
      <c r="Y44" s="406"/>
    </row>
    <row r="45" spans="1:25">
      <c r="R45" s="334"/>
      <c r="S45" s="366"/>
      <c r="T45" s="406"/>
      <c r="U45" s="406"/>
      <c r="V45" s="406"/>
      <c r="W45" s="406"/>
      <c r="X45" s="366"/>
      <c r="Y45" s="406"/>
    </row>
    <row r="46" spans="1:25">
      <c r="R46" s="334"/>
      <c r="S46" s="366"/>
      <c r="T46" s="406"/>
      <c r="U46" s="406"/>
      <c r="V46" s="406"/>
      <c r="W46" s="406"/>
      <c r="X46" s="366"/>
      <c r="Y46" s="406"/>
    </row>
    <row r="47" spans="1:25">
      <c r="R47" s="334"/>
      <c r="S47" s="366"/>
      <c r="T47" s="406"/>
      <c r="U47" s="406" t="s">
        <v>329</v>
      </c>
      <c r="V47" s="406" t="s">
        <v>328</v>
      </c>
      <c r="W47" s="406"/>
      <c r="X47" s="366"/>
      <c r="Y47" s="406"/>
    </row>
    <row r="48" spans="1:25">
      <c r="R48" s="334"/>
      <c r="S48" s="366"/>
      <c r="T48" s="406" t="s">
        <v>330</v>
      </c>
      <c r="U48" s="472">
        <f>+U41/W41*100</f>
        <v>20.728767123287671</v>
      </c>
      <c r="V48" s="472">
        <f>+V41/W41*100</f>
        <v>79.271232876712332</v>
      </c>
      <c r="W48" s="406"/>
      <c r="X48" s="366"/>
      <c r="Y48" s="406"/>
    </row>
    <row r="49" spans="18:25">
      <c r="R49" s="334"/>
      <c r="S49" s="366"/>
      <c r="T49" s="406" t="s">
        <v>331</v>
      </c>
      <c r="U49" s="472">
        <f>+U42/W42*100</f>
        <v>21.65948275862069</v>
      </c>
      <c r="V49" s="472">
        <f>+V42/W42*100</f>
        <v>78.340517241379317</v>
      </c>
      <c r="W49" s="406"/>
      <c r="X49" s="366"/>
      <c r="Y49" s="406"/>
    </row>
    <row r="50" spans="18:25">
      <c r="R50" s="334"/>
      <c r="S50" s="366"/>
      <c r="T50" s="406" t="s">
        <v>332</v>
      </c>
      <c r="U50" s="472">
        <f>+U43/W43*100</f>
        <v>23.006134969325153</v>
      </c>
      <c r="V50" s="472">
        <f>+V43/W43*100</f>
        <v>76.99386503067484</v>
      </c>
      <c r="W50" s="406"/>
      <c r="X50" s="366"/>
      <c r="Y50" s="406"/>
    </row>
    <row r="51" spans="18:25">
      <c r="R51" s="334"/>
      <c r="S51" s="366"/>
      <c r="T51" s="406"/>
      <c r="U51" s="406"/>
      <c r="V51" s="406"/>
      <c r="W51" s="406"/>
      <c r="X51" s="366"/>
      <c r="Y51" s="406"/>
    </row>
    <row r="52" spans="18:25">
      <c r="R52" s="334"/>
      <c r="S52" s="334"/>
      <c r="T52" s="366"/>
      <c r="U52" s="366"/>
      <c r="V52" s="366"/>
      <c r="W52" s="366"/>
      <c r="X52" s="366"/>
      <c r="Y52" s="406"/>
    </row>
    <row r="53" spans="18:25">
      <c r="T53" s="406"/>
      <c r="U53" s="406"/>
      <c r="V53" s="406"/>
      <c r="W53" s="406"/>
      <c r="X53" s="406"/>
      <c r="Y53" s="406"/>
    </row>
    <row r="54" spans="18:25">
      <c r="T54" s="406"/>
      <c r="U54" s="406"/>
      <c r="V54" s="406"/>
      <c r="W54" s="406"/>
      <c r="X54" s="406"/>
      <c r="Y54" s="406"/>
    </row>
    <row r="55" spans="18:25">
      <c r="T55" s="406"/>
      <c r="U55" s="406"/>
      <c r="V55" s="406"/>
      <c r="W55" s="406"/>
      <c r="X55" s="406"/>
      <c r="Y55" s="406"/>
    </row>
    <row r="64" spans="18:25" ht="22.5" customHeight="1"/>
    <row r="74" spans="1:1">
      <c r="A74" s="10" t="s">
        <v>11</v>
      </c>
    </row>
  </sheetData>
  <mergeCells count="2">
    <mergeCell ref="A2:O3"/>
    <mergeCell ref="A36:O37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0:H14"/>
  <sheetViews>
    <sheetView workbookViewId="0"/>
  </sheetViews>
  <sheetFormatPr baseColWidth="10" defaultRowHeight="12.75"/>
  <cols>
    <col min="1" max="1" width="45.140625" style="3" customWidth="1"/>
    <col min="2" max="2" width="18.42578125" style="3" customWidth="1"/>
    <col min="3" max="3" width="137.28515625" style="3" customWidth="1"/>
    <col min="4" max="4" width="18.42578125" style="3" customWidth="1"/>
    <col min="5" max="16384" width="11.42578125" style="3"/>
  </cols>
  <sheetData>
    <row r="10" spans="2:8" ht="13.5" thickBot="1"/>
    <row r="11" spans="2:8" ht="47.25" customHeight="1">
      <c r="B11" s="1419" t="s">
        <v>429</v>
      </c>
      <c r="C11" s="1420"/>
      <c r="D11" s="1421"/>
    </row>
    <row r="12" spans="2:8" ht="63" customHeight="1">
      <c r="B12" s="1422"/>
      <c r="C12" s="1423"/>
      <c r="D12" s="1424"/>
      <c r="E12" s="944"/>
      <c r="F12" s="944"/>
      <c r="G12" s="944"/>
      <c r="H12" s="944"/>
    </row>
    <row r="13" spans="2:8" ht="47.25" customHeight="1" thickBot="1">
      <c r="B13" s="1425" t="s">
        <v>429</v>
      </c>
      <c r="C13" s="1426"/>
      <c r="D13" s="1427"/>
      <c r="E13" s="942"/>
      <c r="F13" s="942"/>
      <c r="G13" s="942"/>
      <c r="H13" s="942"/>
    </row>
    <row r="14" spans="2:8" ht="13.5" thickBot="1">
      <c r="B14" s="997"/>
      <c r="C14" s="997"/>
      <c r="D14" s="998" t="s">
        <v>436</v>
      </c>
    </row>
  </sheetData>
  <mergeCells count="1">
    <mergeCell ref="B11:D13"/>
  </mergeCells>
  <pageMargins left="0.70866141732283472" right="0.70866141732283472" top="0.74803149606299213" bottom="0.74803149606299213" header="0.31496062992125984" footer="0.31496062992125984"/>
  <pageSetup scale="47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80"/>
  <sheetViews>
    <sheetView view="pageLayout" zoomScale="70" zoomScaleNormal="40" zoomScalePageLayoutView="70" workbookViewId="0">
      <selection activeCell="N60" sqref="N60"/>
    </sheetView>
  </sheetViews>
  <sheetFormatPr baseColWidth="10" defaultColWidth="11.42578125" defaultRowHeight="12.75"/>
  <cols>
    <col min="1" max="1" width="2.7109375" style="137" customWidth="1"/>
    <col min="2" max="2" width="17" style="137" customWidth="1"/>
    <col min="3" max="3" width="34.140625" style="137" bestFit="1" customWidth="1"/>
    <col min="4" max="4" width="12.7109375" style="137" bestFit="1" customWidth="1"/>
    <col min="5" max="5" width="12.140625" style="137" bestFit="1" customWidth="1"/>
    <col min="6" max="6" width="13.140625" style="137" bestFit="1" customWidth="1"/>
    <col min="7" max="7" width="15.28515625" style="137" customWidth="1"/>
    <col min="8" max="8" width="13" style="137" customWidth="1"/>
    <col min="9" max="9" width="8.140625" style="137" customWidth="1"/>
    <col min="10" max="10" width="6.7109375" style="137" customWidth="1"/>
    <col min="11" max="11" width="6.5703125" style="137" bestFit="1" customWidth="1"/>
    <col min="12" max="12" width="5.5703125" style="137" bestFit="1" customWidth="1"/>
    <col min="13" max="13" width="18" style="137" customWidth="1"/>
    <col min="14" max="14" width="21" style="137" customWidth="1"/>
    <col min="15" max="15" width="15.7109375" style="137" customWidth="1"/>
    <col min="16" max="16" width="26.7109375" style="137" customWidth="1"/>
    <col min="17" max="16384" width="11.42578125" style="137"/>
  </cols>
  <sheetData>
    <row r="1" spans="1:22" ht="20.25" customHeight="1" thickBot="1">
      <c r="A1" s="997"/>
      <c r="B1" s="997"/>
      <c r="C1" s="997"/>
      <c r="D1" s="997"/>
      <c r="E1" s="997"/>
      <c r="F1" s="997"/>
      <c r="G1" s="997"/>
      <c r="H1" s="997"/>
      <c r="I1" s="997"/>
      <c r="J1" s="998" t="s">
        <v>436</v>
      </c>
    </row>
    <row r="2" spans="1:22" ht="29.25" customHeight="1">
      <c r="B2" s="133" t="s">
        <v>475</v>
      </c>
      <c r="C2" s="134"/>
      <c r="D2" s="135"/>
      <c r="E2" s="135"/>
      <c r="F2" s="136"/>
      <c r="G2" s="135"/>
      <c r="H2" s="135"/>
      <c r="I2" s="135"/>
    </row>
    <row r="3" spans="1:22">
      <c r="B3" s="134"/>
      <c r="C3" s="138"/>
      <c r="D3" s="138"/>
      <c r="E3" s="139"/>
      <c r="F3" s="138"/>
      <c r="G3" s="138"/>
      <c r="H3" s="138"/>
      <c r="I3" s="135"/>
    </row>
    <row r="4" spans="1:22" ht="13.5" customHeight="1">
      <c r="B4" s="109"/>
      <c r="C4" s="109"/>
      <c r="D4" s="109"/>
      <c r="E4" s="109"/>
      <c r="F4" s="109"/>
      <c r="G4" s="109"/>
      <c r="H4" s="109"/>
      <c r="I4" s="140"/>
      <c r="J4" s="141"/>
      <c r="K4" s="1487"/>
      <c r="L4" s="1487"/>
      <c r="M4" s="1487"/>
      <c r="N4" s="142"/>
      <c r="O4" s="1487"/>
      <c r="P4" s="1487"/>
      <c r="Q4" s="1487"/>
    </row>
    <row r="5" spans="1:22">
      <c r="B5" s="109"/>
      <c r="C5" s="109"/>
      <c r="D5" s="1488" t="s">
        <v>99</v>
      </c>
      <c r="E5" s="1489"/>
      <c r="F5" s="1489"/>
      <c r="G5" s="1489"/>
      <c r="H5" s="1490"/>
      <c r="I5" s="143"/>
      <c r="J5" s="141"/>
      <c r="K5" s="142"/>
      <c r="L5" s="142"/>
      <c r="M5" s="142"/>
    </row>
    <row r="6" spans="1:22">
      <c r="B6" s="109"/>
      <c r="C6" s="109"/>
      <c r="D6" s="338" t="s">
        <v>2</v>
      </c>
      <c r="E6" s="338" t="s">
        <v>6</v>
      </c>
      <c r="F6" s="338" t="s">
        <v>7</v>
      </c>
      <c r="G6" s="338" t="s">
        <v>10</v>
      </c>
      <c r="H6" s="338" t="s">
        <v>100</v>
      </c>
      <c r="I6" s="143"/>
      <c r="J6" s="144"/>
      <c r="K6" s="145"/>
      <c r="L6" s="146"/>
      <c r="M6" s="147"/>
    </row>
    <row r="7" spans="1:22" ht="3.75" customHeight="1">
      <c r="B7" s="109"/>
      <c r="C7" s="109"/>
      <c r="D7" s="193"/>
      <c r="E7" s="193"/>
      <c r="F7" s="193"/>
      <c r="G7" s="193"/>
      <c r="H7" s="193"/>
      <c r="I7" s="148"/>
      <c r="J7" s="148"/>
      <c r="K7" s="148"/>
      <c r="L7" s="148"/>
      <c r="M7" s="148"/>
    </row>
    <row r="8" spans="1:22">
      <c r="B8" s="194" t="s">
        <v>101</v>
      </c>
      <c r="C8" s="195" t="s">
        <v>102</v>
      </c>
      <c r="D8" s="347">
        <f>+E8+F8+G8+H8</f>
        <v>160672</v>
      </c>
      <c r="E8" s="348">
        <f>+E10+E13+E16</f>
        <v>122550</v>
      </c>
      <c r="F8" s="348">
        <f>+F10+F13+F16</f>
        <v>31203</v>
      </c>
      <c r="G8" s="346">
        <f>+G10+G13+G16</f>
        <v>6860</v>
      </c>
      <c r="H8" s="348">
        <f>+H13</f>
        <v>59</v>
      </c>
      <c r="I8" s="141"/>
      <c r="J8" s="148"/>
      <c r="K8" s="148"/>
      <c r="L8" s="148"/>
      <c r="M8" s="733"/>
      <c r="N8" s="282"/>
      <c r="O8" s="282"/>
      <c r="P8" s="282"/>
      <c r="Q8" s="282"/>
      <c r="R8" s="282"/>
      <c r="S8" s="282"/>
      <c r="T8" s="282"/>
      <c r="U8" s="282"/>
    </row>
    <row r="9" spans="1:22" ht="2.25" customHeight="1">
      <c r="B9" s="31"/>
      <c r="C9" s="31"/>
      <c r="D9" s="266"/>
      <c r="E9" s="196"/>
      <c r="F9" s="196"/>
      <c r="G9" s="196"/>
      <c r="H9" s="196"/>
      <c r="I9" s="149"/>
      <c r="J9" s="149"/>
      <c r="K9" s="149"/>
      <c r="L9" s="149"/>
      <c r="M9" s="1096"/>
      <c r="N9" s="282"/>
      <c r="O9" s="282"/>
      <c r="P9" s="282"/>
      <c r="Q9" s="282"/>
      <c r="R9" s="282"/>
      <c r="S9" s="282"/>
      <c r="T9" s="282"/>
      <c r="U9" s="282"/>
    </row>
    <row r="10" spans="1:22">
      <c r="B10" s="197" t="s">
        <v>103</v>
      </c>
      <c r="C10" s="195" t="s">
        <v>2</v>
      </c>
      <c r="D10" s="350">
        <f>+E10+F10+G10</f>
        <v>26568</v>
      </c>
      <c r="E10" s="351">
        <f>+E12</f>
        <v>23327</v>
      </c>
      <c r="F10" s="351">
        <f>+F11+F12</f>
        <v>3101</v>
      </c>
      <c r="G10" s="351">
        <f>+G11</f>
        <v>140</v>
      </c>
      <c r="H10" s="349" t="s">
        <v>9</v>
      </c>
      <c r="I10" s="141"/>
      <c r="J10" s="148"/>
      <c r="K10" s="148"/>
      <c r="L10" s="148"/>
      <c r="M10" s="4"/>
      <c r="N10" s="4"/>
      <c r="O10" s="4"/>
      <c r="P10" s="4"/>
      <c r="Q10" s="4"/>
      <c r="R10" s="4"/>
      <c r="S10" s="282"/>
      <c r="T10" s="282"/>
      <c r="U10" s="282"/>
    </row>
    <row r="11" spans="1:22">
      <c r="B11" s="199"/>
      <c r="C11" s="199" t="s">
        <v>104</v>
      </c>
      <c r="D11" s="352">
        <f>+F11+G11</f>
        <v>665</v>
      </c>
      <c r="E11" s="687" t="s">
        <v>9</v>
      </c>
      <c r="F11" s="692">
        <v>525</v>
      </c>
      <c r="G11" s="688">
        <v>140</v>
      </c>
      <c r="H11" s="684" t="s">
        <v>9</v>
      </c>
      <c r="I11" s="141"/>
      <c r="J11" s="148"/>
      <c r="K11" s="148"/>
      <c r="L11" s="148"/>
      <c r="M11" s="4"/>
      <c r="N11" s="4"/>
      <c r="O11" s="4"/>
      <c r="P11" s="4"/>
      <c r="Q11" s="4"/>
      <c r="R11" s="4"/>
      <c r="S11" s="282"/>
      <c r="T11" s="4"/>
      <c r="U11" s="282"/>
      <c r="V11" s="282"/>
    </row>
    <row r="12" spans="1:22">
      <c r="B12" s="201"/>
      <c r="C12" s="199" t="s">
        <v>105</v>
      </c>
      <c r="D12" s="352">
        <f>+E12+F12</f>
        <v>25903</v>
      </c>
      <c r="E12" s="690">
        <v>23327</v>
      </c>
      <c r="F12" s="693">
        <v>2576</v>
      </c>
      <c r="G12" s="689" t="s">
        <v>9</v>
      </c>
      <c r="H12" s="685" t="s">
        <v>9</v>
      </c>
      <c r="I12" s="148"/>
      <c r="J12" s="148"/>
      <c r="K12" s="148"/>
      <c r="L12" s="148"/>
      <c r="M12" s="4"/>
      <c r="N12" s="4"/>
      <c r="O12" s="4"/>
      <c r="P12" s="4"/>
      <c r="Q12" s="4"/>
      <c r="R12" s="4"/>
      <c r="S12" s="282"/>
      <c r="T12" s="4"/>
      <c r="U12" s="282"/>
      <c r="V12" s="282"/>
    </row>
    <row r="13" spans="1:22">
      <c r="B13" s="197" t="s">
        <v>106</v>
      </c>
      <c r="C13" s="195" t="s">
        <v>2</v>
      </c>
      <c r="D13" s="316">
        <f>+E13+F13+G13+H13</f>
        <v>61645</v>
      </c>
      <c r="E13" s="695">
        <f>+E14+E15</f>
        <v>43330</v>
      </c>
      <c r="F13" s="351">
        <f>+F14+F15</f>
        <v>16367</v>
      </c>
      <c r="G13" s="696">
        <f>+G14</f>
        <v>1889</v>
      </c>
      <c r="H13" s="349">
        <f>+H15</f>
        <v>59</v>
      </c>
      <c r="I13" s="141"/>
      <c r="J13" s="148"/>
      <c r="K13" s="148"/>
      <c r="L13" s="148"/>
      <c r="M13" s="4"/>
      <c r="N13" s="4"/>
      <c r="O13" s="473"/>
      <c r="P13" s="473"/>
      <c r="Q13" s="473"/>
      <c r="R13" s="473"/>
      <c r="S13" s="282"/>
      <c r="T13" s="473"/>
      <c r="U13" s="282"/>
      <c r="V13" s="282"/>
    </row>
    <row r="14" spans="1:22">
      <c r="B14" s="199"/>
      <c r="C14" s="199" t="s">
        <v>104</v>
      </c>
      <c r="D14" s="352">
        <f>+E14+F14+G14</f>
        <v>2816</v>
      </c>
      <c r="E14" s="691">
        <v>13</v>
      </c>
      <c r="F14" s="692">
        <v>914</v>
      </c>
      <c r="G14" s="688">
        <v>1889</v>
      </c>
      <c r="H14" s="694" t="s">
        <v>9</v>
      </c>
      <c r="I14" s="141"/>
      <c r="J14" s="148"/>
      <c r="K14" s="148"/>
      <c r="L14" s="148"/>
      <c r="M14" s="4"/>
      <c r="N14" s="4"/>
      <c r="O14" s="473"/>
      <c r="P14" s="473"/>
      <c r="Q14" s="473"/>
      <c r="R14" s="473"/>
      <c r="S14" s="282"/>
      <c r="T14" s="4"/>
      <c r="U14" s="282"/>
      <c r="V14" s="282"/>
    </row>
    <row r="15" spans="1:22">
      <c r="B15" s="201"/>
      <c r="C15" s="199" t="s">
        <v>105</v>
      </c>
      <c r="D15" s="352">
        <f>+E15+F15+H15</f>
        <v>58829</v>
      </c>
      <c r="E15" s="690">
        <v>43317</v>
      </c>
      <c r="F15" s="693">
        <v>15453</v>
      </c>
      <c r="G15" s="689" t="s">
        <v>9</v>
      </c>
      <c r="H15" s="485">
        <v>59</v>
      </c>
      <c r="I15" s="148"/>
      <c r="J15" s="148"/>
      <c r="K15" s="148"/>
      <c r="L15" s="148"/>
      <c r="M15" s="4"/>
      <c r="N15" s="4"/>
      <c r="O15" s="473"/>
      <c r="P15" s="473"/>
      <c r="Q15" s="473"/>
      <c r="R15" s="473"/>
      <c r="S15" s="652"/>
      <c r="T15" s="473"/>
      <c r="U15" s="282"/>
      <c r="V15" s="282"/>
    </row>
    <row r="16" spans="1:22">
      <c r="B16" s="202" t="s">
        <v>107</v>
      </c>
      <c r="C16" s="195" t="s">
        <v>2</v>
      </c>
      <c r="D16" s="316">
        <f>+E16+F16+G16</f>
        <v>72459</v>
      </c>
      <c r="E16" s="695">
        <f>+E17+E18</f>
        <v>55893</v>
      </c>
      <c r="F16" s="351">
        <f>+F17+F18</f>
        <v>11735</v>
      </c>
      <c r="G16" s="696">
        <f>+G17</f>
        <v>4831</v>
      </c>
      <c r="H16" s="349" t="s">
        <v>9</v>
      </c>
      <c r="I16" s="141"/>
      <c r="J16" s="148"/>
      <c r="K16" s="148"/>
      <c r="L16" s="148"/>
      <c r="M16" s="4"/>
      <c r="N16" s="4"/>
      <c r="O16" s="473"/>
      <c r="P16" s="473"/>
      <c r="Q16" s="473"/>
      <c r="R16" s="473"/>
      <c r="S16" s="783"/>
      <c r="T16" s="473"/>
      <c r="U16" s="282"/>
      <c r="V16" s="282"/>
    </row>
    <row r="17" spans="2:23">
      <c r="B17" s="199"/>
      <c r="C17" s="199" t="s">
        <v>104</v>
      </c>
      <c r="D17" s="352">
        <f>+E17+F17+G17</f>
        <v>6465</v>
      </c>
      <c r="E17" s="691">
        <v>337</v>
      </c>
      <c r="F17" s="692">
        <v>1297</v>
      </c>
      <c r="G17" s="688">
        <v>4831</v>
      </c>
      <c r="H17" s="694" t="s">
        <v>9</v>
      </c>
      <c r="I17" s="141"/>
      <c r="J17" s="148"/>
      <c r="K17" s="148"/>
      <c r="L17" s="148"/>
      <c r="M17" s="4"/>
      <c r="N17" s="4"/>
      <c r="O17" s="473"/>
      <c r="P17" s="473"/>
      <c r="Q17" s="473"/>
      <c r="R17" s="473"/>
      <c r="S17" s="781"/>
      <c r="T17" s="473"/>
      <c r="U17" s="282"/>
      <c r="V17" s="282"/>
    </row>
    <row r="18" spans="2:23">
      <c r="B18" s="201"/>
      <c r="C18" s="201" t="s">
        <v>105</v>
      </c>
      <c r="D18" s="364">
        <f>+E18+F18</f>
        <v>65994</v>
      </c>
      <c r="E18" s="690">
        <v>55556</v>
      </c>
      <c r="F18" s="693">
        <v>10438</v>
      </c>
      <c r="G18" s="689" t="s">
        <v>9</v>
      </c>
      <c r="H18" s="685" t="s">
        <v>9</v>
      </c>
      <c r="M18" s="4"/>
      <c r="N18" s="4"/>
      <c r="O18" s="473"/>
      <c r="P18" s="473"/>
      <c r="Q18" s="473"/>
      <c r="R18" s="473"/>
      <c r="S18" s="652"/>
      <c r="T18" s="473"/>
      <c r="U18" s="282"/>
      <c r="V18" s="282"/>
    </row>
    <row r="19" spans="2:23">
      <c r="B19" s="10" t="s">
        <v>11</v>
      </c>
      <c r="C19" s="150"/>
      <c r="D19" s="135"/>
      <c r="E19" s="135"/>
      <c r="F19" s="151"/>
      <c r="G19" s="140"/>
      <c r="H19" s="151"/>
      <c r="I19" s="151"/>
      <c r="M19" s="4"/>
      <c r="N19" s="4"/>
      <c r="O19" s="473"/>
      <c r="P19" s="473"/>
      <c r="Q19" s="473"/>
      <c r="R19" s="473"/>
      <c r="S19" s="652"/>
      <c r="T19" s="282"/>
      <c r="U19" s="282"/>
      <c r="V19" s="282"/>
    </row>
    <row r="20" spans="2:23" ht="15">
      <c r="B20" s="10"/>
      <c r="C20" s="150"/>
      <c r="D20" s="135"/>
      <c r="E20" s="135"/>
      <c r="F20" s="151"/>
      <c r="G20" s="140"/>
      <c r="H20" s="151"/>
      <c r="I20" s="151"/>
      <c r="M20" s="710"/>
      <c r="N20" s="710"/>
      <c r="O20" s="282"/>
      <c r="P20" s="780"/>
      <c r="Q20" s="781"/>
      <c r="R20" s="781"/>
      <c r="S20" s="781"/>
      <c r="T20" s="282"/>
      <c r="U20" s="282"/>
      <c r="V20" s="282"/>
    </row>
    <row r="21" spans="2:23" ht="14.25">
      <c r="B21" s="152"/>
      <c r="C21" s="150"/>
      <c r="D21" s="135"/>
      <c r="E21" s="135"/>
      <c r="F21" s="151"/>
      <c r="G21" s="140"/>
      <c r="H21" s="151"/>
      <c r="I21" s="151"/>
      <c r="M21" s="710"/>
      <c r="N21" s="710"/>
      <c r="O21" s="282"/>
      <c r="P21" s="782"/>
      <c r="Q21" s="652"/>
      <c r="R21" s="652"/>
      <c r="S21" s="652"/>
      <c r="T21" s="282"/>
      <c r="U21" s="282"/>
    </row>
    <row r="22" spans="2:23" ht="15">
      <c r="B22" s="133" t="s">
        <v>487</v>
      </c>
      <c r="C22" s="134"/>
      <c r="D22" s="135"/>
      <c r="E22" s="135"/>
      <c r="F22" s="136"/>
      <c r="G22" s="135"/>
      <c r="H22" s="135"/>
      <c r="I22" s="135"/>
      <c r="M22" s="710"/>
      <c r="N22" s="710"/>
      <c r="O22" s="282"/>
      <c r="P22" s="782"/>
      <c r="Q22" s="652"/>
      <c r="R22" s="652"/>
      <c r="S22" s="652"/>
      <c r="T22" s="282"/>
      <c r="U22" s="282"/>
    </row>
    <row r="23" spans="2:23">
      <c r="B23" s="138"/>
      <c r="C23" s="138"/>
      <c r="D23" s="138"/>
      <c r="E23" s="138"/>
      <c r="F23" s="138"/>
      <c r="G23" s="138"/>
      <c r="H23" s="138"/>
      <c r="M23" s="710"/>
      <c r="N23" s="710"/>
      <c r="O23" s="282"/>
      <c r="P23" s="282"/>
      <c r="Q23" s="282"/>
      <c r="R23" s="282"/>
      <c r="S23" s="1095"/>
      <c r="T23" s="473"/>
      <c r="U23" s="282"/>
    </row>
    <row r="24" spans="2:23" ht="12.75" customHeight="1">
      <c r="B24" s="109"/>
      <c r="C24" s="109"/>
      <c r="D24" s="1491" t="s">
        <v>99</v>
      </c>
      <c r="E24" s="1492"/>
      <c r="F24" s="1492"/>
      <c r="G24" s="1492"/>
      <c r="H24" s="1493"/>
      <c r="M24" s="710"/>
      <c r="N24" s="710"/>
      <c r="O24" s="282"/>
      <c r="P24" s="282"/>
      <c r="Q24" s="282"/>
      <c r="R24" s="282"/>
      <c r="S24" s="1095"/>
      <c r="T24" s="473"/>
      <c r="U24" s="473"/>
    </row>
    <row r="25" spans="2:23" s="153" customFormat="1" ht="12.75" customHeight="1">
      <c r="B25" s="109"/>
      <c r="C25" s="109"/>
      <c r="D25" s="204" t="s">
        <v>2</v>
      </c>
      <c r="E25" s="204" t="s">
        <v>6</v>
      </c>
      <c r="F25" s="204" t="s">
        <v>7</v>
      </c>
      <c r="G25" s="204" t="s">
        <v>10</v>
      </c>
      <c r="H25" s="204" t="s">
        <v>100</v>
      </c>
      <c r="M25" s="710"/>
      <c r="N25" s="710"/>
      <c r="O25" s="282"/>
      <c r="P25" s="282"/>
      <c r="Q25" s="282"/>
      <c r="R25" s="282"/>
      <c r="S25" s="1095"/>
      <c r="T25" s="1095"/>
      <c r="U25" s="282"/>
    </row>
    <row r="26" spans="2:23" s="153" customFormat="1" ht="3.75" customHeight="1">
      <c r="B26" s="109"/>
      <c r="C26" s="109"/>
      <c r="D26" s="205"/>
      <c r="E26" s="205"/>
      <c r="F26" s="205"/>
      <c r="G26" s="205"/>
      <c r="H26" s="205"/>
      <c r="M26" s="710"/>
      <c r="N26" s="710"/>
      <c r="O26" s="282"/>
      <c r="P26" s="282"/>
      <c r="Q26" s="282"/>
      <c r="R26" s="282"/>
      <c r="S26" s="1095"/>
      <c r="T26" s="1095"/>
      <c r="U26" s="282"/>
    </row>
    <row r="27" spans="2:23">
      <c r="B27" s="614" t="s">
        <v>101</v>
      </c>
      <c r="C27" s="614" t="s">
        <v>108</v>
      </c>
      <c r="D27" s="206">
        <v>39055</v>
      </c>
      <c r="E27" s="348">
        <v>26972</v>
      </c>
      <c r="F27" s="348">
        <v>10209</v>
      </c>
      <c r="G27" s="348">
        <v>1850</v>
      </c>
      <c r="H27" s="474">
        <v>24</v>
      </c>
      <c r="J27" s="144"/>
      <c r="M27" s="710"/>
      <c r="N27" s="710"/>
      <c r="O27" s="282"/>
      <c r="P27" s="282"/>
      <c r="Q27" s="282"/>
      <c r="R27" s="282"/>
      <c r="S27" s="1095"/>
      <c r="T27" s="1095"/>
      <c r="U27" s="282"/>
      <c r="V27" s="274"/>
      <c r="W27" s="274"/>
    </row>
    <row r="28" spans="2:23" ht="3" customHeight="1">
      <c r="B28" s="109"/>
      <c r="C28" s="109"/>
      <c r="D28" s="207"/>
      <c r="E28" s="357"/>
      <c r="F28" s="357"/>
      <c r="G28" s="357"/>
      <c r="H28" s="475"/>
      <c r="J28" s="144"/>
      <c r="M28" s="710"/>
      <c r="N28" s="710"/>
      <c r="O28" s="282"/>
      <c r="P28" s="282"/>
      <c r="Q28" s="282"/>
      <c r="R28" s="282"/>
      <c r="S28" s="1095"/>
      <c r="T28" s="1095"/>
      <c r="U28" s="282"/>
      <c r="V28" s="274"/>
      <c r="W28" s="274"/>
    </row>
    <row r="29" spans="2:23">
      <c r="B29" s="197" t="s">
        <v>103</v>
      </c>
      <c r="C29" s="197" t="s">
        <v>2</v>
      </c>
      <c r="D29" s="356">
        <v>4320</v>
      </c>
      <c r="E29" s="700">
        <v>3775</v>
      </c>
      <c r="F29" s="698">
        <v>511</v>
      </c>
      <c r="G29" s="699">
        <v>34</v>
      </c>
      <c r="H29" s="686" t="s">
        <v>9</v>
      </c>
      <c r="I29" s="154"/>
      <c r="J29" s="154"/>
      <c r="M29" s="710"/>
      <c r="N29" s="406"/>
      <c r="O29" s="4"/>
      <c r="P29" s="4"/>
      <c r="Q29" s="4"/>
      <c r="R29" s="4"/>
      <c r="S29" s="4"/>
      <c r="T29" s="4"/>
      <c r="U29" s="282"/>
      <c r="V29" s="274"/>
      <c r="W29" s="274"/>
    </row>
    <row r="30" spans="2:23">
      <c r="B30" s="199"/>
      <c r="C30" s="199" t="s">
        <v>109</v>
      </c>
      <c r="D30" s="354">
        <v>108</v>
      </c>
      <c r="E30" s="687" t="s">
        <v>9</v>
      </c>
      <c r="F30" s="483">
        <v>74</v>
      </c>
      <c r="G30" s="688">
        <v>34</v>
      </c>
      <c r="H30" s="684" t="s">
        <v>9</v>
      </c>
      <c r="M30" s="709">
        <f>+D29/D27*100</f>
        <v>11.06132377416464</v>
      </c>
      <c r="N30" s="407"/>
      <c r="O30" s="3"/>
      <c r="P30" s="3"/>
      <c r="Q30" s="3"/>
      <c r="R30" s="3"/>
      <c r="S30" s="3"/>
      <c r="T30" s="3"/>
      <c r="U30" s="274"/>
      <c r="V30" s="274"/>
      <c r="W30" s="274"/>
    </row>
    <row r="31" spans="2:23" s="153" customFormat="1">
      <c r="B31" s="201"/>
      <c r="C31" s="201" t="s">
        <v>105</v>
      </c>
      <c r="D31" s="354">
        <v>4212</v>
      </c>
      <c r="E31" s="690">
        <v>3775</v>
      </c>
      <c r="F31" s="485">
        <v>437</v>
      </c>
      <c r="G31" s="689" t="s">
        <v>9</v>
      </c>
      <c r="H31" s="685" t="s">
        <v>9</v>
      </c>
      <c r="J31" s="137"/>
      <c r="M31" s="408">
        <f>+D32/D27*100</f>
        <v>41.579823326078611</v>
      </c>
      <c r="N31" s="407"/>
      <c r="O31" s="3"/>
      <c r="P31" s="3"/>
      <c r="Q31" s="3"/>
      <c r="R31" s="3"/>
      <c r="S31" s="3"/>
      <c r="T31" s="3"/>
      <c r="U31" s="282"/>
      <c r="V31" s="282"/>
      <c r="W31" s="282"/>
    </row>
    <row r="32" spans="2:23">
      <c r="B32" s="197" t="s">
        <v>110</v>
      </c>
      <c r="C32" s="197" t="s">
        <v>2</v>
      </c>
      <c r="D32" s="356">
        <v>16239</v>
      </c>
      <c r="E32" s="701">
        <v>9791</v>
      </c>
      <c r="F32" s="702">
        <v>5934</v>
      </c>
      <c r="G32" s="314">
        <v>490</v>
      </c>
      <c r="H32" s="702">
        <v>24</v>
      </c>
      <c r="I32" s="156"/>
      <c r="M32" s="709">
        <f>+D35/D27*100</f>
        <v>47.358852899756755</v>
      </c>
      <c r="N32" s="407"/>
      <c r="O32" s="3"/>
      <c r="P32" s="3"/>
      <c r="Q32" s="11"/>
      <c r="R32" s="11"/>
      <c r="S32" s="11"/>
      <c r="T32" s="11"/>
      <c r="U32" s="274"/>
      <c r="V32" s="274"/>
      <c r="W32" s="274"/>
    </row>
    <row r="33" spans="2:23">
      <c r="B33" s="199"/>
      <c r="C33" s="199" t="s">
        <v>109</v>
      </c>
      <c r="D33" s="354">
        <v>966</v>
      </c>
      <c r="E33" s="697" t="s">
        <v>9</v>
      </c>
      <c r="F33" s="483">
        <v>476</v>
      </c>
      <c r="G33" s="688">
        <v>490</v>
      </c>
      <c r="H33" s="694" t="s">
        <v>9</v>
      </c>
      <c r="M33" s="709"/>
      <c r="N33" s="407"/>
      <c r="O33" s="3"/>
      <c r="P33" s="3"/>
      <c r="Q33" s="3"/>
      <c r="R33" s="3"/>
      <c r="S33" s="3"/>
      <c r="T33" s="3"/>
      <c r="U33" s="274"/>
      <c r="V33" s="274"/>
      <c r="W33" s="274"/>
    </row>
    <row r="34" spans="2:23">
      <c r="B34" s="201"/>
      <c r="C34" s="201" t="s">
        <v>105</v>
      </c>
      <c r="D34" s="354">
        <v>15273</v>
      </c>
      <c r="E34" s="690">
        <v>9791</v>
      </c>
      <c r="F34" s="485">
        <v>5458</v>
      </c>
      <c r="G34" s="689" t="s">
        <v>9</v>
      </c>
      <c r="H34" s="685">
        <v>24</v>
      </c>
      <c r="M34" s="709"/>
      <c r="N34" s="407"/>
      <c r="O34" s="3"/>
      <c r="P34" s="3"/>
      <c r="Q34" s="11"/>
      <c r="R34" s="11"/>
      <c r="S34" s="11"/>
      <c r="T34" s="11"/>
      <c r="U34" s="274"/>
      <c r="V34" s="274"/>
      <c r="W34" s="274"/>
    </row>
    <row r="35" spans="2:23">
      <c r="B35" s="197" t="s">
        <v>111</v>
      </c>
      <c r="C35" s="197" t="s">
        <v>2</v>
      </c>
      <c r="D35" s="356">
        <v>18496</v>
      </c>
      <c r="E35" s="701">
        <v>13406</v>
      </c>
      <c r="F35" s="702">
        <v>3764</v>
      </c>
      <c r="G35" s="314">
        <v>1326</v>
      </c>
      <c r="H35" s="702" t="s">
        <v>9</v>
      </c>
      <c r="M35" s="709"/>
      <c r="N35" s="407"/>
      <c r="O35" s="3"/>
      <c r="P35" s="3"/>
      <c r="Q35" s="11"/>
      <c r="R35" s="11"/>
      <c r="S35" s="11"/>
      <c r="T35" s="11"/>
      <c r="U35" s="274"/>
      <c r="V35" s="274"/>
      <c r="W35" s="274"/>
    </row>
    <row r="36" spans="2:23">
      <c r="B36" s="199"/>
      <c r="C36" s="199" t="s">
        <v>109</v>
      </c>
      <c r="D36" s="354">
        <v>1880</v>
      </c>
      <c r="E36" s="697">
        <v>71</v>
      </c>
      <c r="F36" s="483">
        <v>483</v>
      </c>
      <c r="G36" s="688">
        <v>1326</v>
      </c>
      <c r="H36" s="684" t="s">
        <v>9</v>
      </c>
      <c r="M36" s="709"/>
      <c r="N36" s="407"/>
      <c r="O36" s="3"/>
      <c r="P36" s="3"/>
      <c r="Q36" s="11"/>
      <c r="R36" s="11"/>
      <c r="S36" s="11"/>
      <c r="T36" s="11"/>
      <c r="U36" s="274"/>
      <c r="V36" s="274"/>
      <c r="W36" s="274"/>
    </row>
    <row r="37" spans="2:23">
      <c r="B37" s="201"/>
      <c r="C37" s="201" t="s">
        <v>105</v>
      </c>
      <c r="D37" s="355">
        <v>16616</v>
      </c>
      <c r="E37" s="690">
        <v>13335</v>
      </c>
      <c r="F37" s="485">
        <v>3281</v>
      </c>
      <c r="G37" s="689" t="s">
        <v>9</v>
      </c>
      <c r="H37" s="685" t="s">
        <v>9</v>
      </c>
      <c r="M37" s="709"/>
      <c r="N37" s="407"/>
      <c r="O37" s="3"/>
      <c r="P37" s="3"/>
      <c r="Q37" s="11"/>
      <c r="R37" s="11"/>
      <c r="S37" s="11"/>
      <c r="T37" s="3"/>
      <c r="U37" s="274"/>
      <c r="V37" s="274"/>
      <c r="W37" s="274"/>
    </row>
    <row r="38" spans="2:23" ht="9.75" customHeight="1">
      <c r="B38" s="138"/>
      <c r="C38" s="138"/>
      <c r="D38" s="138"/>
      <c r="E38" s="138"/>
      <c r="F38" s="138"/>
      <c r="G38" s="138"/>
      <c r="H38" s="138"/>
      <c r="M38" s="709"/>
      <c r="N38" s="535"/>
      <c r="O38" s="274"/>
      <c r="P38" s="274"/>
      <c r="Q38" s="274"/>
      <c r="R38" s="274"/>
      <c r="S38" s="477"/>
      <c r="T38" s="476"/>
      <c r="U38" s="274"/>
      <c r="V38" s="274"/>
      <c r="W38" s="274"/>
    </row>
    <row r="39" spans="2:23">
      <c r="B39" s="10" t="s">
        <v>11</v>
      </c>
      <c r="M39" s="709"/>
      <c r="N39" s="535"/>
      <c r="O39" s="274"/>
      <c r="P39" s="274"/>
      <c r="Q39" s="274"/>
      <c r="R39" s="274"/>
      <c r="S39" s="276"/>
      <c r="T39" s="274"/>
      <c r="U39" s="274"/>
      <c r="V39" s="274"/>
      <c r="W39" s="274"/>
    </row>
    <row r="40" spans="2:23">
      <c r="M40" s="709"/>
      <c r="N40" s="709"/>
    </row>
    <row r="41" spans="2:23">
      <c r="M41" s="709"/>
      <c r="N41" s="709"/>
    </row>
    <row r="42" spans="2:23" ht="15">
      <c r="B42" s="133" t="s">
        <v>488</v>
      </c>
      <c r="C42" s="134"/>
      <c r="D42" s="135"/>
      <c r="E42" s="135"/>
      <c r="F42" s="136"/>
      <c r="G42" s="135"/>
      <c r="H42" s="135"/>
      <c r="M42" s="709"/>
      <c r="N42" s="709"/>
    </row>
    <row r="43" spans="2:23">
      <c r="B43" s="138"/>
      <c r="C43" s="138"/>
      <c r="D43" s="138"/>
      <c r="E43" s="138"/>
      <c r="F43" s="138"/>
      <c r="G43" s="138"/>
      <c r="H43" s="138"/>
      <c r="M43" s="709"/>
      <c r="N43" s="709"/>
    </row>
    <row r="44" spans="2:23">
      <c r="B44" s="109"/>
      <c r="C44" s="109"/>
      <c r="D44" s="1491" t="s">
        <v>99</v>
      </c>
      <c r="E44" s="1492"/>
      <c r="F44" s="1492"/>
      <c r="G44" s="1492"/>
      <c r="H44" s="1493"/>
      <c r="M44" s="709"/>
      <c r="N44" s="709"/>
    </row>
    <row r="45" spans="2:23">
      <c r="B45" s="109"/>
      <c r="C45" s="109"/>
      <c r="D45" s="204" t="s">
        <v>2</v>
      </c>
      <c r="E45" s="204" t="s">
        <v>6</v>
      </c>
      <c r="F45" s="204" t="s">
        <v>7</v>
      </c>
      <c r="G45" s="204" t="s">
        <v>10</v>
      </c>
      <c r="H45" s="204" t="s">
        <v>100</v>
      </c>
      <c r="M45" s="709"/>
      <c r="N45" s="709"/>
    </row>
    <row r="46" spans="2:23" ht="3" customHeight="1">
      <c r="B46" s="109"/>
      <c r="C46" s="109"/>
      <c r="D46" s="205"/>
      <c r="E46" s="205"/>
      <c r="F46" s="205"/>
      <c r="G46" s="205"/>
      <c r="H46" s="205"/>
      <c r="M46" s="709"/>
      <c r="N46" s="709"/>
    </row>
    <row r="47" spans="2:23">
      <c r="B47" s="614" t="s">
        <v>101</v>
      </c>
      <c r="C47" s="614" t="s">
        <v>108</v>
      </c>
      <c r="D47" s="347">
        <v>16569</v>
      </c>
      <c r="E47" s="348">
        <v>10458</v>
      </c>
      <c r="F47" s="348">
        <v>4575</v>
      </c>
      <c r="G47" s="206">
        <v>1501</v>
      </c>
      <c r="H47" s="206">
        <v>35</v>
      </c>
      <c r="M47" s="709"/>
      <c r="N47" s="709"/>
    </row>
    <row r="48" spans="2:23" ht="5.25" customHeight="1">
      <c r="B48" s="109"/>
      <c r="C48" s="109"/>
      <c r="D48" s="138"/>
      <c r="E48" s="207"/>
      <c r="F48" s="208"/>
      <c r="G48" s="208"/>
      <c r="H48" s="208"/>
      <c r="M48" s="709"/>
      <c r="N48" s="535"/>
      <c r="O48" s="274"/>
      <c r="P48" s="274"/>
      <c r="Q48" s="274"/>
      <c r="R48" s="274"/>
      <c r="S48" s="274"/>
      <c r="T48" s="274"/>
      <c r="U48" s="274"/>
    </row>
    <row r="49" spans="2:21">
      <c r="B49" s="197" t="s">
        <v>103</v>
      </c>
      <c r="C49" s="197" t="s">
        <v>2</v>
      </c>
      <c r="D49" s="316">
        <v>2314</v>
      </c>
      <c r="E49" s="700">
        <v>2027</v>
      </c>
      <c r="F49" s="707">
        <v>276</v>
      </c>
      <c r="G49" s="708">
        <v>11</v>
      </c>
      <c r="H49" s="686" t="s">
        <v>9</v>
      </c>
      <c r="M49" s="709"/>
      <c r="N49" s="407"/>
      <c r="O49" s="3"/>
      <c r="P49" s="3"/>
      <c r="Q49" s="3"/>
      <c r="R49" s="3"/>
      <c r="S49" s="3"/>
      <c r="T49" s="3"/>
      <c r="U49" s="274"/>
    </row>
    <row r="50" spans="2:21">
      <c r="B50" s="199"/>
      <c r="C50" s="199" t="s">
        <v>109</v>
      </c>
      <c r="D50" s="352">
        <v>30</v>
      </c>
      <c r="E50" s="704" t="s">
        <v>9</v>
      </c>
      <c r="F50" s="483">
        <v>19</v>
      </c>
      <c r="G50" s="688">
        <v>11</v>
      </c>
      <c r="H50" s="683" t="s">
        <v>9</v>
      </c>
      <c r="M50" s="709">
        <f>+D49/D47*100</f>
        <v>13.965839821353129</v>
      </c>
      <c r="N50" s="407"/>
      <c r="O50" s="3"/>
      <c r="P50" s="3"/>
      <c r="Q50" s="3"/>
      <c r="R50" s="3"/>
      <c r="S50" s="3"/>
      <c r="T50" s="3"/>
      <c r="U50" s="274"/>
    </row>
    <row r="51" spans="2:21">
      <c r="B51" s="201"/>
      <c r="C51" s="201" t="s">
        <v>105</v>
      </c>
      <c r="D51" s="352">
        <v>2284</v>
      </c>
      <c r="E51" s="690">
        <v>2027</v>
      </c>
      <c r="F51" s="485">
        <v>257</v>
      </c>
      <c r="G51" s="705" t="s">
        <v>9</v>
      </c>
      <c r="H51" s="703" t="s">
        <v>9</v>
      </c>
      <c r="M51" s="709">
        <f>+D52/D47*100</f>
        <v>23.302552960347636</v>
      </c>
      <c r="N51" s="407"/>
      <c r="O51" s="3"/>
      <c r="P51" s="3"/>
      <c r="Q51" s="3"/>
      <c r="R51" s="3"/>
      <c r="S51" s="3"/>
      <c r="T51" s="3"/>
      <c r="U51" s="274"/>
    </row>
    <row r="52" spans="2:21">
      <c r="B52" s="197" t="s">
        <v>110</v>
      </c>
      <c r="C52" s="197" t="s">
        <v>2</v>
      </c>
      <c r="D52" s="316">
        <v>3861</v>
      </c>
      <c r="E52" s="701">
        <v>1753</v>
      </c>
      <c r="F52" s="702">
        <v>1982</v>
      </c>
      <c r="G52" s="314">
        <v>91</v>
      </c>
      <c r="H52" s="702">
        <v>35</v>
      </c>
      <c r="M52" s="709">
        <f>+D55/D47*100</f>
        <v>62.731607218299231</v>
      </c>
      <c r="N52" s="407"/>
      <c r="O52" s="3"/>
      <c r="P52" s="3"/>
      <c r="Q52" s="11"/>
      <c r="R52" s="11"/>
      <c r="S52" s="11"/>
      <c r="T52" s="11"/>
      <c r="U52" s="274"/>
    </row>
    <row r="53" spans="2:21">
      <c r="B53" s="199"/>
      <c r="C53" s="199" t="s">
        <v>109</v>
      </c>
      <c r="D53" s="352">
        <v>210</v>
      </c>
      <c r="E53" s="697">
        <v>13</v>
      </c>
      <c r="F53" s="483">
        <v>106</v>
      </c>
      <c r="G53" s="688">
        <v>91</v>
      </c>
      <c r="H53" s="706" t="s">
        <v>9</v>
      </c>
      <c r="M53" s="709"/>
      <c r="N53" s="407"/>
      <c r="O53" s="3"/>
      <c r="P53" s="3"/>
      <c r="Q53" s="3"/>
      <c r="R53" s="3"/>
      <c r="S53" s="3"/>
      <c r="T53" s="3"/>
      <c r="U53" s="274"/>
    </row>
    <row r="54" spans="2:21">
      <c r="B54" s="201"/>
      <c r="C54" s="201" t="s">
        <v>105</v>
      </c>
      <c r="D54" s="352">
        <v>3651</v>
      </c>
      <c r="E54" s="690">
        <v>1740</v>
      </c>
      <c r="F54" s="485">
        <v>1876</v>
      </c>
      <c r="G54" s="705" t="s">
        <v>9</v>
      </c>
      <c r="H54" s="385">
        <v>35</v>
      </c>
      <c r="M54" s="709"/>
      <c r="N54" s="407"/>
      <c r="O54" s="3"/>
      <c r="P54" s="3"/>
      <c r="Q54" s="11"/>
      <c r="R54" s="11"/>
      <c r="S54" s="11"/>
      <c r="T54" s="11"/>
      <c r="U54" s="274"/>
    </row>
    <row r="55" spans="2:21">
      <c r="B55" s="197" t="s">
        <v>111</v>
      </c>
      <c r="C55" s="197" t="s">
        <v>2</v>
      </c>
      <c r="D55" s="316">
        <v>10394</v>
      </c>
      <c r="E55" s="701">
        <v>6678</v>
      </c>
      <c r="F55" s="702">
        <v>2317</v>
      </c>
      <c r="G55" s="314">
        <v>1399</v>
      </c>
      <c r="H55" s="702" t="s">
        <v>9</v>
      </c>
      <c r="M55" s="709"/>
      <c r="N55" s="407"/>
      <c r="O55" s="3"/>
      <c r="P55" s="3"/>
      <c r="Q55" s="11"/>
      <c r="R55" s="11"/>
      <c r="S55" s="11"/>
      <c r="T55" s="11"/>
      <c r="U55" s="274"/>
    </row>
    <row r="56" spans="2:21">
      <c r="B56" s="199"/>
      <c r="C56" s="199" t="s">
        <v>109</v>
      </c>
      <c r="D56" s="352">
        <v>1708</v>
      </c>
      <c r="E56" s="697">
        <v>17</v>
      </c>
      <c r="F56" s="483">
        <v>292</v>
      </c>
      <c r="G56" s="688">
        <v>1399</v>
      </c>
      <c r="H56" s="706" t="s">
        <v>9</v>
      </c>
      <c r="N56" s="3"/>
      <c r="O56" s="3"/>
      <c r="P56" s="3"/>
      <c r="Q56" s="11"/>
      <c r="R56" s="11"/>
      <c r="S56" s="11"/>
      <c r="T56" s="11"/>
      <c r="U56" s="274"/>
    </row>
    <row r="57" spans="2:21">
      <c r="B57" s="201"/>
      <c r="C57" s="201" t="s">
        <v>105</v>
      </c>
      <c r="D57" s="364">
        <v>8686</v>
      </c>
      <c r="E57" s="690">
        <v>6661</v>
      </c>
      <c r="F57" s="485">
        <v>2025</v>
      </c>
      <c r="G57" s="705" t="s">
        <v>9</v>
      </c>
      <c r="H57" s="703" t="s">
        <v>9</v>
      </c>
      <c r="N57" s="3"/>
      <c r="O57" s="3"/>
      <c r="P57" s="3"/>
      <c r="Q57" s="11"/>
      <c r="R57" s="11"/>
      <c r="S57" s="11"/>
      <c r="T57" s="11"/>
      <c r="U57" s="274"/>
    </row>
    <row r="58" spans="2:21">
      <c r="B58" s="138"/>
      <c r="C58" s="138"/>
      <c r="D58" s="138"/>
      <c r="E58" s="138"/>
      <c r="F58" s="138"/>
      <c r="G58" s="138"/>
      <c r="H58" s="138"/>
      <c r="N58" s="274"/>
      <c r="O58" s="274"/>
      <c r="P58" s="274"/>
      <c r="Q58" s="274"/>
      <c r="R58" s="274"/>
      <c r="S58" s="274"/>
      <c r="T58" s="274"/>
      <c r="U58" s="274"/>
    </row>
    <row r="59" spans="2:21">
      <c r="B59" s="10" t="s">
        <v>11</v>
      </c>
      <c r="N59" s="274"/>
      <c r="O59" s="274"/>
      <c r="P59" s="274"/>
      <c r="Q59" s="274"/>
      <c r="R59" s="274"/>
      <c r="S59" s="274"/>
      <c r="T59" s="274"/>
      <c r="U59" s="274"/>
    </row>
    <row r="63" spans="2:21">
      <c r="E63" s="263"/>
      <c r="F63" s="264"/>
      <c r="G63" s="264"/>
      <c r="H63" s="264"/>
      <c r="I63" s="263"/>
    </row>
    <row r="64" spans="2:21">
      <c r="H64" s="154"/>
      <c r="I64" s="154"/>
    </row>
    <row r="67" spans="2:9">
      <c r="E67" s="272"/>
      <c r="F67" s="272"/>
      <c r="G67" s="272"/>
      <c r="H67" s="272"/>
      <c r="I67" s="272"/>
    </row>
    <row r="68" spans="2:9">
      <c r="E68" s="272"/>
      <c r="F68" s="272"/>
      <c r="G68" s="272"/>
      <c r="H68" s="272"/>
      <c r="I68" s="272"/>
    </row>
    <row r="69" spans="2:9">
      <c r="B69" s="153"/>
      <c r="C69" s="153"/>
      <c r="D69" s="153"/>
      <c r="E69" s="272"/>
      <c r="F69" s="272"/>
      <c r="G69" s="272"/>
      <c r="H69" s="272"/>
      <c r="I69" s="272"/>
    </row>
    <row r="70" spans="2:9">
      <c r="B70" s="153"/>
      <c r="C70" s="153"/>
      <c r="D70" s="153"/>
      <c r="E70" s="272"/>
      <c r="F70" s="273"/>
      <c r="G70" s="273"/>
      <c r="H70" s="273"/>
      <c r="I70" s="272"/>
    </row>
    <row r="71" spans="2:9">
      <c r="B71" s="154"/>
      <c r="C71" s="154"/>
      <c r="E71" s="272"/>
      <c r="F71" s="272"/>
      <c r="G71" s="272"/>
      <c r="H71" s="272"/>
      <c r="I71" s="272"/>
    </row>
    <row r="72" spans="2:9">
      <c r="B72" s="154"/>
      <c r="C72" s="154"/>
      <c r="E72" s="272"/>
      <c r="F72" s="273"/>
      <c r="G72" s="273"/>
      <c r="H72" s="273"/>
      <c r="I72" s="273"/>
    </row>
    <row r="73" spans="2:9">
      <c r="B73" s="145"/>
      <c r="C73" s="154"/>
      <c r="I73" s="272"/>
    </row>
    <row r="74" spans="2:9">
      <c r="I74" s="273"/>
    </row>
    <row r="75" spans="2:9">
      <c r="I75" s="272"/>
    </row>
    <row r="76" spans="2:9">
      <c r="C76" s="154"/>
      <c r="D76" s="153"/>
      <c r="E76" s="273"/>
      <c r="F76" s="272"/>
      <c r="G76" s="272"/>
      <c r="H76" s="273"/>
    </row>
    <row r="77" spans="2:9">
      <c r="B77" s="145"/>
      <c r="E77" s="272"/>
      <c r="F77" s="272"/>
      <c r="G77" s="272"/>
      <c r="H77" s="272"/>
    </row>
    <row r="78" spans="2:9">
      <c r="E78" s="273"/>
      <c r="F78" s="273"/>
      <c r="G78" s="273"/>
      <c r="H78" s="273"/>
    </row>
    <row r="79" spans="2:9">
      <c r="C79" s="146"/>
      <c r="E79" s="272"/>
      <c r="F79" s="272"/>
      <c r="G79" s="272"/>
      <c r="H79" s="273"/>
    </row>
    <row r="80" spans="2:9">
      <c r="C80" s="146"/>
      <c r="E80" s="272"/>
      <c r="F80" s="273"/>
      <c r="G80" s="273"/>
      <c r="H80" s="273"/>
    </row>
  </sheetData>
  <mergeCells count="5">
    <mergeCell ref="K4:M4"/>
    <mergeCell ref="O4:Q4"/>
    <mergeCell ref="D5:H5"/>
    <mergeCell ref="D24:H24"/>
    <mergeCell ref="D44:H44"/>
  </mergeCells>
  <pageMargins left="0.39370078740157483" right="0.39370078740157483" top="0.39370078740157483" bottom="0.39370078740157483" header="0" footer="0"/>
  <pageSetup paperSize="9" scale="46" orientation="landscape" r:id="rId1"/>
  <headerFooter alignWithMargins="0"/>
  <ignoredErrors>
    <ignoredError sqref="D15" formula="1"/>
  </ignoredError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Q48"/>
  <sheetViews>
    <sheetView view="pageLayout" zoomScale="85" zoomScaleNormal="100" zoomScalePageLayoutView="85" workbookViewId="0">
      <selection activeCell="N28" sqref="N28"/>
    </sheetView>
  </sheetViews>
  <sheetFormatPr baseColWidth="10" defaultColWidth="11.42578125" defaultRowHeight="12.75"/>
  <cols>
    <col min="1" max="1" width="12.5703125" style="3" customWidth="1"/>
    <col min="2" max="14" width="11.42578125" style="3"/>
    <col min="15" max="15" width="14.140625" style="3" customWidth="1"/>
    <col min="16" max="16384" width="11.42578125" style="3"/>
  </cols>
  <sheetData>
    <row r="1" spans="1:17" s="137" customFormat="1" ht="20.25" customHeight="1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7"/>
      <c r="P1" s="997"/>
      <c r="Q1" s="998" t="s">
        <v>436</v>
      </c>
    </row>
    <row r="2" spans="1:17" ht="24.75" customHeight="1">
      <c r="A2" s="1" t="s">
        <v>477</v>
      </c>
      <c r="N2" s="109"/>
      <c r="P2" s="193"/>
    </row>
    <row r="3" spans="1:17">
      <c r="N3" s="4"/>
      <c r="O3" s="31"/>
      <c r="P3" s="109"/>
      <c r="Q3" s="209"/>
    </row>
    <row r="4" spans="1:17">
      <c r="N4" s="4"/>
      <c r="O4" s="31"/>
      <c r="P4" s="210"/>
      <c r="Q4" s="210"/>
    </row>
    <row r="5" spans="1:17">
      <c r="N5" s="4"/>
      <c r="O5" s="31"/>
      <c r="P5" s="210"/>
      <c r="Q5" s="210"/>
    </row>
    <row r="6" spans="1:17">
      <c r="A6" s="4"/>
      <c r="B6" s="4"/>
      <c r="N6" s="4"/>
      <c r="O6" s="31"/>
      <c r="P6" s="210"/>
      <c r="Q6" s="210"/>
    </row>
    <row r="7" spans="1:17">
      <c r="A7" s="4"/>
      <c r="B7" s="157"/>
      <c r="N7" s="4"/>
      <c r="O7" s="4"/>
      <c r="P7" s="4"/>
    </row>
    <row r="8" spans="1:17">
      <c r="A8" s="4"/>
      <c r="B8" s="155"/>
      <c r="N8" s="4"/>
    </row>
    <row r="9" spans="1:17">
      <c r="A9" s="4"/>
      <c r="B9" s="155"/>
      <c r="N9" s="4"/>
    </row>
    <row r="10" spans="1:17">
      <c r="N10" s="4"/>
    </row>
    <row r="11" spans="1:17">
      <c r="N11" s="209"/>
    </row>
    <row r="12" spans="1:17">
      <c r="N12" s="209"/>
    </row>
    <row r="13" spans="1:17">
      <c r="N13" s="4"/>
    </row>
    <row r="14" spans="1:17">
      <c r="A14" s="4"/>
      <c r="B14" s="158"/>
      <c r="N14" s="4"/>
    </row>
    <row r="15" spans="1:17">
      <c r="A15" s="4"/>
      <c r="B15" s="158"/>
    </row>
    <row r="16" spans="1:17">
      <c r="A16" s="4"/>
      <c r="B16" s="158"/>
      <c r="P16" s="209"/>
    </row>
    <row r="17" spans="7:16">
      <c r="P17" s="4"/>
    </row>
    <row r="18" spans="7:16">
      <c r="P18" s="209"/>
    </row>
    <row r="19" spans="7:16">
      <c r="P19" s="209"/>
    </row>
    <row r="20" spans="7:16">
      <c r="P20" s="4"/>
    </row>
    <row r="21" spans="7:16">
      <c r="P21" s="209"/>
    </row>
    <row r="22" spans="7:16">
      <c r="P22" s="209"/>
    </row>
    <row r="25" spans="7:16">
      <c r="H25" s="11"/>
    </row>
    <row r="27" spans="7:16">
      <c r="G27" s="260"/>
    </row>
    <row r="33" spans="1:7">
      <c r="A33" s="10" t="s">
        <v>11</v>
      </c>
    </row>
    <row r="38" spans="1:7">
      <c r="C38" s="407"/>
      <c r="D38" s="407" t="s">
        <v>476</v>
      </c>
      <c r="E38" s="407" t="s">
        <v>68</v>
      </c>
      <c r="F38" s="407" t="s">
        <v>399</v>
      </c>
      <c r="G38" s="407"/>
    </row>
    <row r="39" spans="1:7">
      <c r="C39" s="407" t="s">
        <v>115</v>
      </c>
      <c r="D39" s="407">
        <v>26568</v>
      </c>
      <c r="E39" s="407">
        <v>4245</v>
      </c>
      <c r="F39" s="407">
        <v>2406</v>
      </c>
      <c r="G39" s="407"/>
    </row>
    <row r="40" spans="1:7">
      <c r="C40" s="407" t="s">
        <v>110</v>
      </c>
      <c r="D40" s="407">
        <v>61645</v>
      </c>
      <c r="E40" s="407">
        <v>13978</v>
      </c>
      <c r="F40" s="407">
        <v>3747</v>
      </c>
      <c r="G40" s="407"/>
    </row>
    <row r="41" spans="1:7">
      <c r="C41" s="407" t="s">
        <v>111</v>
      </c>
      <c r="D41" s="407">
        <v>72459</v>
      </c>
      <c r="E41" s="407">
        <v>18685</v>
      </c>
      <c r="F41" s="407">
        <v>8773</v>
      </c>
      <c r="G41" s="407"/>
    </row>
    <row r="42" spans="1:7">
      <c r="C42" s="407"/>
      <c r="D42" s="407">
        <f>SUM(D39:D41)</f>
        <v>160672</v>
      </c>
      <c r="E42" s="407">
        <f>SUM(E39:E41)</f>
        <v>36908</v>
      </c>
      <c r="F42" s="407">
        <f>SUM(F39:F41)</f>
        <v>14926</v>
      </c>
      <c r="G42" s="407"/>
    </row>
    <row r="43" spans="1:7">
      <c r="C43" s="407"/>
      <c r="D43" s="407"/>
      <c r="E43" s="407"/>
      <c r="F43" s="407"/>
      <c r="G43" s="407"/>
    </row>
    <row r="44" spans="1:7">
      <c r="C44" s="407"/>
      <c r="D44" s="407"/>
      <c r="E44" s="407"/>
      <c r="F44" s="407"/>
      <c r="G44" s="407"/>
    </row>
    <row r="45" spans="1:7">
      <c r="C45" s="407"/>
      <c r="D45" s="465">
        <f>+D39/D42*100</f>
        <v>16.535550687114121</v>
      </c>
      <c r="E45" s="465">
        <f>+E39/E42*100</f>
        <v>11.501571475018967</v>
      </c>
      <c r="F45" s="465">
        <f>+F39/F42*100</f>
        <v>16.119522980034841</v>
      </c>
      <c r="G45" s="407"/>
    </row>
    <row r="46" spans="1:7">
      <c r="C46" s="407"/>
      <c r="D46" s="465">
        <f>+D40/D42*100</f>
        <v>38.366983668591914</v>
      </c>
      <c r="E46" s="465">
        <f>+E40/E42*100</f>
        <v>37.872547957082475</v>
      </c>
      <c r="F46" s="465">
        <f>+F40/F42*100</f>
        <v>25.103845638483186</v>
      </c>
      <c r="G46" s="407"/>
    </row>
    <row r="47" spans="1:7">
      <c r="C47" s="407"/>
      <c r="D47" s="465">
        <f>+D41/D42*100</f>
        <v>45.097465644293969</v>
      </c>
      <c r="E47" s="465">
        <f>+E41/E42*100</f>
        <v>50.625880567898562</v>
      </c>
      <c r="F47" s="465">
        <f>+F41/F42*100</f>
        <v>58.776631381481984</v>
      </c>
      <c r="G47" s="407"/>
    </row>
    <row r="48" spans="1:7">
      <c r="C48" s="407"/>
      <c r="D48" s="407"/>
      <c r="E48" s="407"/>
      <c r="F48" s="407"/>
      <c r="G48" s="407"/>
    </row>
  </sheetData>
  <pageMargins left="0.39370078740157483" right="0.39370078740157483" top="0.39370078740157483" bottom="0.39370078740157483" header="0" footer="0"/>
  <pageSetup paperSize="9" scale="71" orientation="landscape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N65"/>
  <sheetViews>
    <sheetView view="pageLayout" zoomScale="70" zoomScaleNormal="100" zoomScalePageLayoutView="70" workbookViewId="0">
      <selection activeCell="J61" sqref="J61"/>
    </sheetView>
  </sheetViews>
  <sheetFormatPr baseColWidth="10" defaultColWidth="11.42578125" defaultRowHeight="12.75"/>
  <cols>
    <col min="1" max="1" width="15.28515625" style="137" customWidth="1"/>
    <col min="2" max="2" width="14.7109375" style="137" bestFit="1" customWidth="1"/>
    <col min="3" max="4" width="11.28515625" style="137" customWidth="1"/>
    <col min="5" max="5" width="13" style="137" bestFit="1" customWidth="1"/>
    <col min="6" max="6" width="11.28515625" style="137" customWidth="1"/>
    <col min="7" max="8" width="11.42578125" style="137"/>
    <col min="9" max="9" width="20.140625" style="137" customWidth="1"/>
    <col min="10" max="16384" width="11.42578125" style="137"/>
  </cols>
  <sheetData>
    <row r="1" spans="1:13" ht="19.5" customHeight="1" thickBot="1">
      <c r="A1" s="997"/>
      <c r="B1" s="997"/>
      <c r="C1" s="997"/>
      <c r="D1" s="997"/>
      <c r="E1" s="997"/>
      <c r="F1" s="997"/>
      <c r="G1" s="997"/>
      <c r="H1" s="997"/>
      <c r="I1" s="998" t="s">
        <v>436</v>
      </c>
    </row>
    <row r="2" spans="1:13" ht="25.5" customHeight="1">
      <c r="A2" s="133" t="s">
        <v>479</v>
      </c>
      <c r="H2" s="267"/>
    </row>
    <row r="4" spans="1:13">
      <c r="A4" s="109"/>
      <c r="C4" s="109"/>
      <c r="D4" s="109"/>
      <c r="E4" s="109"/>
      <c r="F4" s="109"/>
      <c r="G4" s="109"/>
    </row>
    <row r="5" spans="1:13">
      <c r="A5" s="109"/>
      <c r="B5" s="211" t="s">
        <v>112</v>
      </c>
      <c r="C5" s="212"/>
      <c r="D5" s="212"/>
      <c r="E5" s="212"/>
      <c r="F5" s="153"/>
    </row>
    <row r="6" spans="1:13">
      <c r="A6" s="109"/>
      <c r="B6" s="109"/>
      <c r="C6" s="213" t="s">
        <v>6</v>
      </c>
      <c r="D6" s="213" t="s">
        <v>7</v>
      </c>
      <c r="E6" s="213" t="s">
        <v>10</v>
      </c>
      <c r="I6" s="709"/>
      <c r="J6" s="709"/>
      <c r="K6" s="709"/>
      <c r="L6" s="709"/>
      <c r="M6" s="709"/>
    </row>
    <row r="7" spans="1:13" s="153" customFormat="1">
      <c r="B7" s="198" t="s">
        <v>113</v>
      </c>
      <c r="C7" s="351">
        <v>22388</v>
      </c>
      <c r="D7" s="351">
        <v>3443</v>
      </c>
      <c r="E7" s="351">
        <v>129</v>
      </c>
      <c r="I7" s="408"/>
      <c r="J7" s="408" t="s">
        <v>115</v>
      </c>
      <c r="K7" s="408" t="s">
        <v>110</v>
      </c>
      <c r="L7" s="408" t="s">
        <v>111</v>
      </c>
      <c r="M7" s="408"/>
    </row>
    <row r="8" spans="1:13" s="153" customFormat="1">
      <c r="B8" s="203" t="s">
        <v>110</v>
      </c>
      <c r="C8" s="695">
        <v>46489</v>
      </c>
      <c r="D8" s="351">
        <v>14058</v>
      </c>
      <c r="E8" s="696">
        <v>1898</v>
      </c>
      <c r="I8" s="408" t="s">
        <v>6</v>
      </c>
      <c r="J8" s="408">
        <v>23327</v>
      </c>
      <c r="K8" s="408">
        <v>43330</v>
      </c>
      <c r="L8" s="408">
        <v>55893</v>
      </c>
      <c r="M8" s="408">
        <f>SUM(J8:L8)</f>
        <v>122550</v>
      </c>
    </row>
    <row r="9" spans="1:13" s="153" customFormat="1">
      <c r="B9" s="215" t="s">
        <v>111</v>
      </c>
      <c r="C9" s="695">
        <v>57244</v>
      </c>
      <c r="D9" s="351">
        <v>10811</v>
      </c>
      <c r="E9" s="696">
        <v>4251</v>
      </c>
      <c r="I9" s="408" t="s">
        <v>7</v>
      </c>
      <c r="J9" s="408">
        <v>3101</v>
      </c>
      <c r="K9" s="408">
        <v>16367</v>
      </c>
      <c r="L9" s="408">
        <v>11735</v>
      </c>
      <c r="M9" s="408">
        <f>SUM(J9:L9)</f>
        <v>31203</v>
      </c>
    </row>
    <row r="10" spans="1:13" s="153" customFormat="1">
      <c r="B10" s="195" t="s">
        <v>101</v>
      </c>
      <c r="C10" s="216">
        <f>SUM(C7:C9)</f>
        <v>126121</v>
      </c>
      <c r="D10" s="216">
        <f>SUM(D7:D9)</f>
        <v>28312</v>
      </c>
      <c r="E10" s="216">
        <f>SUM(E7:E9)</f>
        <v>6278</v>
      </c>
      <c r="I10" s="408" t="s">
        <v>478</v>
      </c>
      <c r="J10" s="408">
        <v>140</v>
      </c>
      <c r="K10" s="408">
        <v>1948</v>
      </c>
      <c r="L10" s="408">
        <v>4831</v>
      </c>
      <c r="M10" s="408">
        <f>SUM(J10:L10)</f>
        <v>6919</v>
      </c>
    </row>
    <row r="11" spans="1:13" s="153" customFormat="1">
      <c r="B11" s="109"/>
      <c r="C11" s="213" t="s">
        <v>6</v>
      </c>
      <c r="D11" s="213" t="s">
        <v>7</v>
      </c>
      <c r="E11" s="213" t="s">
        <v>10</v>
      </c>
      <c r="I11" s="408"/>
      <c r="J11" s="408"/>
      <c r="K11" s="408"/>
      <c r="L11" s="408"/>
      <c r="M11" s="408"/>
    </row>
    <row r="12" spans="1:13" s="153" customFormat="1">
      <c r="B12" s="198" t="s">
        <v>113</v>
      </c>
      <c r="C12" s="711">
        <v>17.751207174063001</v>
      </c>
      <c r="D12" s="711">
        <v>12.16092116417067</v>
      </c>
      <c r="E12" s="711">
        <v>2.054794520547945</v>
      </c>
      <c r="I12" s="408"/>
      <c r="J12" s="408" t="s">
        <v>115</v>
      </c>
      <c r="K12" s="408" t="s">
        <v>110</v>
      </c>
      <c r="L12" s="408" t="s">
        <v>111</v>
      </c>
      <c r="M12" s="408"/>
    </row>
    <row r="13" spans="1:13" s="153" customFormat="1">
      <c r="B13" s="203" t="s">
        <v>110</v>
      </c>
      <c r="C13" s="711">
        <v>36.8606338357609</v>
      </c>
      <c r="D13" s="711">
        <v>49.65385702175756</v>
      </c>
      <c r="E13" s="711">
        <v>30.232558139534881</v>
      </c>
      <c r="I13" s="408" t="s">
        <v>6</v>
      </c>
      <c r="J13" s="1097">
        <f>+J8/M8*100</f>
        <v>19.03467972256222</v>
      </c>
      <c r="K13" s="1097">
        <f>+K8/M8*100</f>
        <v>35.356997144022849</v>
      </c>
      <c r="L13" s="1097">
        <f>+L8/M8*100</f>
        <v>45.608323133414935</v>
      </c>
      <c r="M13" s="408"/>
    </row>
    <row r="14" spans="1:13">
      <c r="B14" s="215" t="s">
        <v>111</v>
      </c>
      <c r="C14" s="711">
        <v>45.388158990176102</v>
      </c>
      <c r="D14" s="711">
        <v>38.185221814071774</v>
      </c>
      <c r="E14" s="711">
        <v>67.712647339917169</v>
      </c>
      <c r="I14" s="408" t="s">
        <v>7</v>
      </c>
      <c r="J14" s="1098">
        <f>+J9/M9*100</f>
        <v>9.9381469730474645</v>
      </c>
      <c r="K14" s="1098">
        <f>+K9/M9*100</f>
        <v>52.453289747780666</v>
      </c>
      <c r="L14" s="1098">
        <f>+L9/M9*100</f>
        <v>37.608563279171875</v>
      </c>
      <c r="M14" s="709"/>
    </row>
    <row r="15" spans="1:13">
      <c r="B15" s="195" t="s">
        <v>101</v>
      </c>
      <c r="C15" s="265"/>
      <c r="D15" s="265"/>
      <c r="E15" s="265"/>
      <c r="I15" s="408" t="s">
        <v>478</v>
      </c>
      <c r="J15" s="1098">
        <f>+J10/M10*100</f>
        <v>2.0234137881196705</v>
      </c>
      <c r="K15" s="1098">
        <f>+K10/M10*100</f>
        <v>28.154357566122272</v>
      </c>
      <c r="L15" s="1098">
        <f>+L10/M10*100</f>
        <v>69.822228645758059</v>
      </c>
      <c r="M15" s="709"/>
    </row>
    <row r="16" spans="1:13">
      <c r="B16" s="209"/>
      <c r="C16" s="214"/>
      <c r="D16" s="214"/>
      <c r="E16" s="200"/>
    </row>
    <row r="17" spans="1:13">
      <c r="B17" s="153"/>
      <c r="C17" s="153"/>
      <c r="D17" s="153"/>
      <c r="E17" s="153"/>
      <c r="F17" s="153"/>
      <c r="G17" s="153"/>
    </row>
    <row r="18" spans="1:13">
      <c r="B18" s="153"/>
      <c r="C18" s="153"/>
      <c r="D18" s="153"/>
      <c r="E18" s="153"/>
      <c r="F18" s="153"/>
      <c r="G18" s="153"/>
    </row>
    <row r="19" spans="1:13">
      <c r="A19" s="10"/>
      <c r="B19" s="159"/>
      <c r="C19" s="140"/>
      <c r="D19" s="140"/>
      <c r="E19" s="151"/>
      <c r="F19" s="140"/>
      <c r="G19" s="151"/>
    </row>
    <row r="20" spans="1:13">
      <c r="A20" s="10"/>
      <c r="B20" s="150"/>
      <c r="C20" s="135"/>
      <c r="D20" s="135"/>
      <c r="E20" s="151"/>
      <c r="F20" s="140"/>
      <c r="G20" s="151"/>
    </row>
    <row r="22" spans="1:13" ht="15">
      <c r="A22" s="133" t="s">
        <v>480</v>
      </c>
    </row>
    <row r="23" spans="1:13">
      <c r="J23" s="153"/>
      <c r="K23" s="153"/>
    </row>
    <row r="24" spans="1:13">
      <c r="J24" s="478"/>
      <c r="K24" s="153"/>
    </row>
    <row r="25" spans="1:13">
      <c r="B25" s="211" t="s">
        <v>147</v>
      </c>
      <c r="C25" s="212"/>
      <c r="D25" s="212"/>
      <c r="E25" s="212"/>
      <c r="F25" s="212"/>
      <c r="G25" s="153"/>
      <c r="I25" s="709"/>
      <c r="J25" s="757"/>
      <c r="K25" s="408"/>
      <c r="L25" s="709"/>
      <c r="M25" s="709"/>
    </row>
    <row r="26" spans="1:13">
      <c r="B26" s="109"/>
      <c r="C26" s="213" t="s">
        <v>6</v>
      </c>
      <c r="D26" s="213" t="s">
        <v>7</v>
      </c>
      <c r="E26" s="213" t="s">
        <v>10</v>
      </c>
      <c r="F26" s="153"/>
      <c r="I26" s="408"/>
      <c r="J26" s="408" t="s">
        <v>115</v>
      </c>
      <c r="K26" s="408" t="s">
        <v>110</v>
      </c>
      <c r="L26" s="408" t="s">
        <v>111</v>
      </c>
      <c r="M26" s="709"/>
    </row>
    <row r="27" spans="1:13">
      <c r="B27" s="198" t="s">
        <v>113</v>
      </c>
      <c r="C27" s="700">
        <v>3560</v>
      </c>
      <c r="D27" s="698">
        <v>632</v>
      </c>
      <c r="E27" s="699">
        <v>53</v>
      </c>
      <c r="F27" s="153"/>
      <c r="I27" s="408" t="s">
        <v>6</v>
      </c>
      <c r="J27" s="408">
        <v>3560</v>
      </c>
      <c r="K27" s="408">
        <v>8990</v>
      </c>
      <c r="L27" s="408">
        <v>13166</v>
      </c>
      <c r="M27" s="709">
        <f>SUM(J27:L27)</f>
        <v>25716</v>
      </c>
    </row>
    <row r="28" spans="1:13">
      <c r="B28" s="203" t="s">
        <v>110</v>
      </c>
      <c r="C28" s="701">
        <v>8990</v>
      </c>
      <c r="D28" s="702">
        <v>4501</v>
      </c>
      <c r="E28" s="314">
        <v>487</v>
      </c>
      <c r="F28" s="153"/>
      <c r="I28" s="408" t="s">
        <v>7</v>
      </c>
      <c r="J28" s="408">
        <v>632</v>
      </c>
      <c r="K28" s="408">
        <v>4501</v>
      </c>
      <c r="L28" s="408">
        <v>3913</v>
      </c>
      <c r="M28" s="709">
        <f>SUM(J28:L28)</f>
        <v>9046</v>
      </c>
    </row>
    <row r="29" spans="1:13">
      <c r="B29" s="215" t="s">
        <v>111</v>
      </c>
      <c r="C29" s="701">
        <v>13166</v>
      </c>
      <c r="D29" s="702">
        <v>3913</v>
      </c>
      <c r="E29" s="314">
        <v>1606</v>
      </c>
      <c r="F29" s="153"/>
      <c r="I29" s="408" t="s">
        <v>478</v>
      </c>
      <c r="J29" s="709">
        <v>53</v>
      </c>
      <c r="K29" s="408">
        <v>487</v>
      </c>
      <c r="L29" s="408">
        <v>1606</v>
      </c>
      <c r="M29" s="709">
        <f>SUM(J29:L29)</f>
        <v>2146</v>
      </c>
    </row>
    <row r="30" spans="1:13">
      <c r="B30" s="195" t="s">
        <v>101</v>
      </c>
      <c r="C30" s="216">
        <f>SUM(C27:C29)</f>
        <v>25716</v>
      </c>
      <c r="D30" s="216">
        <f>SUM(D27:D29)</f>
        <v>9046</v>
      </c>
      <c r="E30" s="216">
        <f>SUM(E27:E29)</f>
        <v>2146</v>
      </c>
      <c r="F30" s="153"/>
      <c r="I30" s="709"/>
      <c r="J30" s="709"/>
      <c r="K30" s="709"/>
      <c r="L30" s="709"/>
      <c r="M30" s="709"/>
    </row>
    <row r="31" spans="1:13">
      <c r="B31" s="109"/>
      <c r="C31" s="213" t="s">
        <v>6</v>
      </c>
      <c r="D31" s="213" t="s">
        <v>7</v>
      </c>
      <c r="E31" s="213" t="s">
        <v>10</v>
      </c>
      <c r="I31" s="709"/>
      <c r="J31" s="408" t="s">
        <v>115</v>
      </c>
      <c r="K31" s="408" t="s">
        <v>110</v>
      </c>
      <c r="L31" s="408" t="s">
        <v>111</v>
      </c>
      <c r="M31" s="709"/>
    </row>
    <row r="32" spans="1:13">
      <c r="B32" s="198" t="s">
        <v>113</v>
      </c>
      <c r="C32" s="265">
        <f>+C27/$C$30</f>
        <v>0.13843521543008244</v>
      </c>
      <c r="D32" s="265">
        <f>+D27/$D$30</f>
        <v>6.9865133760778242E-2</v>
      </c>
      <c r="E32" s="265">
        <f>+E27/$E$30</f>
        <v>2.4697110904007457E-2</v>
      </c>
      <c r="I32" s="408" t="s">
        <v>6</v>
      </c>
      <c r="J32" s="1098">
        <f>+J27/M27*100</f>
        <v>13.843521543008244</v>
      </c>
      <c r="K32" s="1098">
        <f>+K27/M27*100</f>
        <v>34.958780525742725</v>
      </c>
      <c r="L32" s="1098">
        <f>+L27/M27*100</f>
        <v>51.197697931249031</v>
      </c>
      <c r="M32" s="709"/>
    </row>
    <row r="33" spans="1:14">
      <c r="B33" s="203" t="s">
        <v>110</v>
      </c>
      <c r="C33" s="265">
        <f>+C28/$C$30</f>
        <v>0.34958780525742728</v>
      </c>
      <c r="D33" s="265">
        <f>+D28/$D$30</f>
        <v>0.49756798585009948</v>
      </c>
      <c r="E33" s="265">
        <f>+E28/$E$30</f>
        <v>0.22693383038210624</v>
      </c>
      <c r="I33" s="408" t="s">
        <v>7</v>
      </c>
      <c r="J33" s="1098">
        <f>+J28/M28*100</f>
        <v>6.9865133760778244</v>
      </c>
      <c r="K33" s="1098">
        <f>+K28/M28*100</f>
        <v>49.756798585009946</v>
      </c>
      <c r="L33" s="1098">
        <f>+L28/M28*100</f>
        <v>43.25668803891223</v>
      </c>
      <c r="M33" s="709"/>
    </row>
    <row r="34" spans="1:14">
      <c r="B34" s="215" t="s">
        <v>111</v>
      </c>
      <c r="C34" s="265">
        <f>+C29/$C$30</f>
        <v>0.51197697931249031</v>
      </c>
      <c r="D34" s="265">
        <f>+D29/$D$30</f>
        <v>0.43256688038912228</v>
      </c>
      <c r="E34" s="265">
        <f>+E29/$E$30</f>
        <v>0.74836905871388626</v>
      </c>
      <c r="I34" s="408" t="s">
        <v>478</v>
      </c>
      <c r="J34" s="1098">
        <f>+J29/M29*100</f>
        <v>2.4697110904007458</v>
      </c>
      <c r="K34" s="1098">
        <f>+K29/M29*100</f>
        <v>22.693383038210623</v>
      </c>
      <c r="L34" s="1098">
        <f>+L29/M29*100</f>
        <v>74.836905871388623</v>
      </c>
      <c r="M34" s="709"/>
    </row>
    <row r="35" spans="1:14">
      <c r="B35" s="195" t="s">
        <v>101</v>
      </c>
      <c r="C35" s="265">
        <f>+C30/$C$30</f>
        <v>1</v>
      </c>
      <c r="D35" s="265">
        <f>+D30/$D$30</f>
        <v>1</v>
      </c>
      <c r="E35" s="265">
        <f>+E30/$E$30</f>
        <v>1</v>
      </c>
    </row>
    <row r="42" spans="1:14">
      <c r="I42" s="479"/>
    </row>
    <row r="43" spans="1:14" ht="15">
      <c r="A43" s="133" t="s">
        <v>481</v>
      </c>
      <c r="I43" s="478"/>
    </row>
    <row r="44" spans="1:14">
      <c r="I44" s="478"/>
    </row>
    <row r="46" spans="1:14">
      <c r="B46" s="137" t="s">
        <v>114</v>
      </c>
    </row>
    <row r="47" spans="1:14">
      <c r="C47" s="137" t="s">
        <v>6</v>
      </c>
      <c r="D47" s="137" t="s">
        <v>7</v>
      </c>
      <c r="E47" s="137" t="s">
        <v>10</v>
      </c>
    </row>
    <row r="48" spans="1:14">
      <c r="B48" s="137" t="s">
        <v>113</v>
      </c>
      <c r="C48" s="700">
        <v>2088</v>
      </c>
      <c r="D48" s="707">
        <v>305</v>
      </c>
      <c r="E48" s="708">
        <v>13</v>
      </c>
      <c r="I48" s="709"/>
      <c r="J48" s="709"/>
      <c r="K48" s="709"/>
      <c r="L48" s="709"/>
      <c r="M48" s="709"/>
      <c r="N48" s="709"/>
    </row>
    <row r="49" spans="1:14">
      <c r="B49" s="137" t="s">
        <v>110</v>
      </c>
      <c r="C49" s="701">
        <v>1901</v>
      </c>
      <c r="D49" s="702">
        <v>1733</v>
      </c>
      <c r="E49" s="314">
        <v>86</v>
      </c>
      <c r="I49" s="408"/>
      <c r="J49" s="408" t="s">
        <v>115</v>
      </c>
      <c r="K49" s="408" t="s">
        <v>110</v>
      </c>
      <c r="L49" s="408" t="s">
        <v>111</v>
      </c>
      <c r="M49" s="709"/>
      <c r="N49" s="709"/>
    </row>
    <row r="50" spans="1:14">
      <c r="B50" s="137" t="s">
        <v>111</v>
      </c>
      <c r="C50" s="701">
        <v>5646</v>
      </c>
      <c r="D50" s="702">
        <v>1944</v>
      </c>
      <c r="E50" s="314">
        <v>1183</v>
      </c>
      <c r="I50" s="408" t="s">
        <v>6</v>
      </c>
      <c r="J50" s="408">
        <v>2088</v>
      </c>
      <c r="K50" s="408">
        <v>1901</v>
      </c>
      <c r="L50" s="408">
        <v>5646</v>
      </c>
      <c r="M50" s="709">
        <f>SUM(J50:L50)</f>
        <v>9635</v>
      </c>
      <c r="N50" s="709"/>
    </row>
    <row r="51" spans="1:14">
      <c r="B51" s="266" t="s">
        <v>2</v>
      </c>
      <c r="C51" s="154">
        <f>SUM(C48:C50)</f>
        <v>9635</v>
      </c>
      <c r="D51" s="154">
        <f>SUM(D48:D50)</f>
        <v>3982</v>
      </c>
      <c r="E51" s="154">
        <f>SUM(E48:E50)</f>
        <v>1282</v>
      </c>
      <c r="I51" s="408" t="s">
        <v>7</v>
      </c>
      <c r="J51" s="408">
        <v>305</v>
      </c>
      <c r="K51" s="408">
        <v>1733</v>
      </c>
      <c r="L51" s="408">
        <v>1944</v>
      </c>
      <c r="M51" s="709">
        <f>SUM(J51:L51)</f>
        <v>3982</v>
      </c>
      <c r="N51" s="709"/>
    </row>
    <row r="52" spans="1:14">
      <c r="C52" s="137" t="s">
        <v>6</v>
      </c>
      <c r="D52" s="137" t="s">
        <v>7</v>
      </c>
      <c r="E52" s="137" t="s">
        <v>10</v>
      </c>
      <c r="I52" s="408" t="s">
        <v>478</v>
      </c>
      <c r="J52" s="408">
        <v>13</v>
      </c>
      <c r="K52" s="408">
        <v>113</v>
      </c>
      <c r="L52" s="408">
        <v>1183</v>
      </c>
      <c r="M52" s="709">
        <f>SUM(J52:L52)</f>
        <v>1309</v>
      </c>
      <c r="N52" s="709"/>
    </row>
    <row r="53" spans="1:14">
      <c r="B53" s="137" t="s">
        <v>113</v>
      </c>
      <c r="C53" s="712">
        <f>+C48/C51*100</f>
        <v>21.670991177996886</v>
      </c>
      <c r="D53" s="712">
        <f>+D48/D51*100</f>
        <v>7.6594676042189853</v>
      </c>
      <c r="E53" s="712">
        <f>+E48/E51*100</f>
        <v>1.014040561622465</v>
      </c>
      <c r="I53" s="709"/>
      <c r="J53" s="709"/>
      <c r="K53" s="709"/>
      <c r="L53" s="709"/>
      <c r="M53" s="709"/>
      <c r="N53" s="709"/>
    </row>
    <row r="54" spans="1:14">
      <c r="B54" s="137" t="s">
        <v>110</v>
      </c>
      <c r="C54" s="712">
        <f>+C49/C51*100</f>
        <v>19.730150492994291</v>
      </c>
      <c r="D54" s="712">
        <f>+D49/D51*100</f>
        <v>43.52084379708689</v>
      </c>
      <c r="E54" s="712">
        <f>+E49/E51*100</f>
        <v>6.7082683307332287</v>
      </c>
      <c r="I54" s="709"/>
      <c r="J54" s="408" t="s">
        <v>115</v>
      </c>
      <c r="K54" s="408" t="s">
        <v>110</v>
      </c>
      <c r="L54" s="408" t="s">
        <v>111</v>
      </c>
      <c r="M54" s="709"/>
      <c r="N54" s="709"/>
    </row>
    <row r="55" spans="1:14">
      <c r="B55" s="137" t="s">
        <v>111</v>
      </c>
      <c r="C55" s="712">
        <f>+C50/C51*100</f>
        <v>58.59885832900882</v>
      </c>
      <c r="D55" s="712">
        <f>+D50/D51*100</f>
        <v>48.819688598694121</v>
      </c>
      <c r="E55" s="712">
        <f>+E50/E51*100</f>
        <v>92.277691107644316</v>
      </c>
      <c r="I55" s="408" t="s">
        <v>6</v>
      </c>
      <c r="J55" s="1098">
        <f>+J50/M50*100</f>
        <v>21.670991177996886</v>
      </c>
      <c r="K55" s="1098">
        <f>+K50/M50*100</f>
        <v>19.730150492994291</v>
      </c>
      <c r="L55" s="1098">
        <f>+L50/M50*100</f>
        <v>58.59885832900882</v>
      </c>
      <c r="M55" s="709"/>
      <c r="N55" s="709"/>
    </row>
    <row r="56" spans="1:14">
      <c r="B56" s="266" t="s">
        <v>2</v>
      </c>
      <c r="I56" s="408" t="s">
        <v>7</v>
      </c>
      <c r="J56" s="1098">
        <f>+J51/M51*100</f>
        <v>7.6594676042189853</v>
      </c>
      <c r="K56" s="1098">
        <f>+K51/M51*100</f>
        <v>43.52084379708689</v>
      </c>
      <c r="L56" s="1098">
        <f>+L51/M51*100</f>
        <v>48.819688598694121</v>
      </c>
      <c r="M56" s="709"/>
      <c r="N56" s="709"/>
    </row>
    <row r="57" spans="1:14">
      <c r="I57" s="408" t="s">
        <v>478</v>
      </c>
      <c r="J57" s="1098">
        <f>+J52/M52*100</f>
        <v>0.99312452253628725</v>
      </c>
      <c r="K57" s="1098">
        <f>+K52/M52*100</f>
        <v>8.6325439266615724</v>
      </c>
      <c r="L57" s="1098">
        <f>+L52/M52*100</f>
        <v>90.37433155080214</v>
      </c>
      <c r="M57" s="709"/>
      <c r="N57" s="709"/>
    </row>
    <row r="63" spans="1:14">
      <c r="I63" s="479"/>
    </row>
    <row r="64" spans="1:14">
      <c r="A64" s="10" t="s">
        <v>11</v>
      </c>
      <c r="I64" s="478"/>
    </row>
    <row r="65" spans="9:9">
      <c r="I65" s="478"/>
    </row>
  </sheetData>
  <pageMargins left="0.39370078740157483" right="0.39370078740157483" top="0.39370078740157483" bottom="0.39370078740157483" header="0" footer="0"/>
  <pageSetup paperSize="9" scale="65" orientation="landscape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35"/>
  <sheetViews>
    <sheetView view="pageLayout" zoomScale="70" zoomScaleNormal="70" zoomScalePageLayoutView="70" workbookViewId="0">
      <selection activeCell="B21" sqref="B21"/>
    </sheetView>
  </sheetViews>
  <sheetFormatPr baseColWidth="10" defaultColWidth="11.42578125" defaultRowHeight="12.75"/>
  <cols>
    <col min="1" max="1" width="2.42578125" style="137" customWidth="1"/>
    <col min="2" max="2" width="25.85546875" style="137" customWidth="1"/>
    <col min="3" max="3" width="9.28515625" style="137" bestFit="1" customWidth="1"/>
    <col min="4" max="4" width="10.28515625" style="137" bestFit="1" customWidth="1"/>
    <col min="5" max="5" width="8.7109375" style="137" bestFit="1" customWidth="1"/>
    <col min="6" max="6" width="12.5703125" style="137" bestFit="1" customWidth="1"/>
    <col min="7" max="7" width="8.28515625" style="137" bestFit="1" customWidth="1"/>
    <col min="8" max="8" width="10.28515625" style="137" bestFit="1" customWidth="1"/>
    <col min="9" max="9" width="8.7109375" style="137" bestFit="1" customWidth="1"/>
    <col min="10" max="10" width="12.5703125" style="137" bestFit="1" customWidth="1"/>
    <col min="11" max="11" width="7.140625" style="137" bestFit="1" customWidth="1"/>
    <col min="12" max="12" width="10.28515625" style="137" bestFit="1" customWidth="1"/>
    <col min="13" max="13" width="8.7109375" style="137" bestFit="1" customWidth="1"/>
    <col min="14" max="14" width="12.5703125" style="137" bestFit="1" customWidth="1"/>
    <col min="15" max="15" width="6" style="137" bestFit="1" customWidth="1"/>
    <col min="16" max="16" width="10.28515625" style="137" bestFit="1" customWidth="1"/>
    <col min="17" max="17" width="8.7109375" style="137" bestFit="1" customWidth="1"/>
    <col min="18" max="18" width="12.5703125" style="137" bestFit="1" customWidth="1"/>
    <col min="19" max="19" width="6.140625" style="137" bestFit="1" customWidth="1"/>
    <col min="20" max="20" width="10.28515625" style="137" bestFit="1" customWidth="1"/>
    <col min="21" max="21" width="8.7109375" style="137" bestFit="1" customWidth="1"/>
    <col min="22" max="22" width="12.5703125" style="137" bestFit="1" customWidth="1"/>
    <col min="23" max="16384" width="11.42578125" style="137"/>
  </cols>
  <sheetData>
    <row r="1" spans="1:23" ht="19.5" customHeight="1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7"/>
      <c r="P1" s="997"/>
      <c r="Q1" s="997"/>
      <c r="R1" s="997"/>
      <c r="S1" s="997"/>
      <c r="T1" s="997"/>
      <c r="U1" s="997"/>
      <c r="V1" s="997"/>
      <c r="W1" s="998" t="s">
        <v>436</v>
      </c>
    </row>
    <row r="2" spans="1:23" ht="20.25" customHeight="1">
      <c r="B2" s="160" t="s">
        <v>482</v>
      </c>
    </row>
    <row r="3" spans="1:23" ht="15">
      <c r="B3" s="161"/>
    </row>
    <row r="4" spans="1:23">
      <c r="B4" s="162"/>
      <c r="C4" s="1498" t="s">
        <v>5</v>
      </c>
      <c r="D4" s="1499"/>
      <c r="E4" s="1499"/>
      <c r="F4" s="1499"/>
      <c r="G4" s="1498" t="s">
        <v>6</v>
      </c>
      <c r="H4" s="1499"/>
      <c r="I4" s="1499"/>
      <c r="J4" s="1499"/>
      <c r="K4" s="1500" t="s">
        <v>7</v>
      </c>
      <c r="L4" s="1500"/>
      <c r="M4" s="1500"/>
      <c r="N4" s="1500"/>
      <c r="O4" s="1495" t="s">
        <v>10</v>
      </c>
      <c r="P4" s="1496"/>
      <c r="Q4" s="1496"/>
      <c r="R4" s="1496"/>
      <c r="S4" s="1495" t="s">
        <v>100</v>
      </c>
      <c r="T4" s="1496"/>
      <c r="U4" s="1496"/>
      <c r="V4" s="1497"/>
    </row>
    <row r="5" spans="1:23">
      <c r="B5" s="166" t="s">
        <v>18</v>
      </c>
      <c r="C5" s="163" t="s">
        <v>5</v>
      </c>
      <c r="D5" s="163" t="s">
        <v>115</v>
      </c>
      <c r="E5" s="163" t="s">
        <v>110</v>
      </c>
      <c r="F5" s="163" t="s">
        <v>111</v>
      </c>
      <c r="G5" s="163" t="s">
        <v>2</v>
      </c>
      <c r="H5" s="163" t="s">
        <v>115</v>
      </c>
      <c r="I5" s="163" t="s">
        <v>110</v>
      </c>
      <c r="J5" s="163" t="s">
        <v>111</v>
      </c>
      <c r="K5" s="163" t="s">
        <v>2</v>
      </c>
      <c r="L5" s="163" t="s">
        <v>115</v>
      </c>
      <c r="M5" s="163" t="s">
        <v>110</v>
      </c>
      <c r="N5" s="163" t="s">
        <v>111</v>
      </c>
      <c r="O5" s="163" t="s">
        <v>2</v>
      </c>
      <c r="P5" s="163" t="s">
        <v>115</v>
      </c>
      <c r="Q5" s="163" t="s">
        <v>110</v>
      </c>
      <c r="R5" s="163" t="s">
        <v>111</v>
      </c>
      <c r="S5" s="163" t="s">
        <v>5</v>
      </c>
      <c r="T5" s="163" t="s">
        <v>115</v>
      </c>
      <c r="U5" s="163" t="s">
        <v>110</v>
      </c>
      <c r="V5" s="163" t="s">
        <v>111</v>
      </c>
    </row>
    <row r="6" spans="1:23" ht="3.75" customHeight="1">
      <c r="B6" s="162"/>
      <c r="C6" s="164"/>
      <c r="D6" s="165"/>
      <c r="E6" s="165"/>
      <c r="F6" s="165"/>
      <c r="G6" s="164"/>
      <c r="H6" s="165"/>
      <c r="I6" s="165"/>
      <c r="J6" s="165"/>
      <c r="K6" s="164"/>
      <c r="L6" s="165"/>
      <c r="M6" s="165"/>
      <c r="N6" s="165"/>
      <c r="O6" s="173"/>
      <c r="P6" s="174"/>
      <c r="Q6" s="174"/>
      <c r="R6" s="174"/>
      <c r="S6" s="173"/>
      <c r="T6" s="174"/>
      <c r="U6" s="174"/>
      <c r="V6" s="174"/>
    </row>
    <row r="7" spans="1:23">
      <c r="B7" s="166" t="s">
        <v>2</v>
      </c>
      <c r="C7" s="481">
        <f>+D7+E7+F7</f>
        <v>160672</v>
      </c>
      <c r="D7" s="481">
        <f>+H7+L7+P7</f>
        <v>26568</v>
      </c>
      <c r="E7" s="481">
        <f>+I7+M7+Q7+U7</f>
        <v>61645</v>
      </c>
      <c r="F7" s="481">
        <f>+J7+N7+R7</f>
        <v>72459</v>
      </c>
      <c r="G7" s="480">
        <f>+G9+G10+G11+G12+G13+G14</f>
        <v>122550</v>
      </c>
      <c r="H7" s="480">
        <f>+H9+H10+H11+H12+H13+H14</f>
        <v>23327</v>
      </c>
      <c r="I7" s="480">
        <f>+I9+I10+I11+I12+I13</f>
        <v>43330</v>
      </c>
      <c r="J7" s="480">
        <f>+J9+J10+J11+J12+J13+J14</f>
        <v>55893</v>
      </c>
      <c r="K7" s="480">
        <f>+K9+K10+K11+K12+K13</f>
        <v>31203</v>
      </c>
      <c r="L7" s="480">
        <f>+L9+L11+L12+L13</f>
        <v>3101</v>
      </c>
      <c r="M7" s="480">
        <f>+M9+M10+M11+M12+M13</f>
        <v>16367</v>
      </c>
      <c r="N7" s="480">
        <f>+N9+N10+N11+N12+N13</f>
        <v>11735</v>
      </c>
      <c r="O7" s="480">
        <f>+O9+O12+O13</f>
        <v>6860</v>
      </c>
      <c r="P7" s="480">
        <f>+P13</f>
        <v>140</v>
      </c>
      <c r="Q7" s="480">
        <f>+Q12+Q13</f>
        <v>1889</v>
      </c>
      <c r="R7" s="480">
        <f>+R9+R12+R13</f>
        <v>4831</v>
      </c>
      <c r="S7" s="480">
        <f>+S13</f>
        <v>59</v>
      </c>
      <c r="T7" s="481" t="s">
        <v>9</v>
      </c>
      <c r="U7" s="480">
        <f>+U13</f>
        <v>59</v>
      </c>
      <c r="V7" s="481" t="s">
        <v>9</v>
      </c>
    </row>
    <row r="8" spans="1:23" ht="4.5" customHeight="1">
      <c r="A8" s="153"/>
      <c r="B8" s="141"/>
      <c r="C8" s="493"/>
      <c r="D8" s="493"/>
      <c r="E8" s="493"/>
      <c r="F8" s="493"/>
      <c r="G8" s="493"/>
      <c r="H8" s="493"/>
      <c r="I8" s="493"/>
      <c r="J8" s="493"/>
      <c r="K8" s="493"/>
      <c r="L8" s="493"/>
      <c r="M8" s="493"/>
      <c r="N8" s="493"/>
      <c r="O8" s="482"/>
      <c r="P8" s="482"/>
      <c r="Q8" s="482"/>
      <c r="R8" s="482"/>
      <c r="S8" s="482"/>
      <c r="T8" s="493"/>
      <c r="U8" s="493"/>
      <c r="V8" s="493"/>
      <c r="W8" s="153"/>
    </row>
    <row r="9" spans="1:23">
      <c r="B9" s="361" t="s">
        <v>20</v>
      </c>
      <c r="C9" s="502">
        <f>+D9+E9+F9</f>
        <v>22949</v>
      </c>
      <c r="D9" s="490">
        <f>+H9+L9</f>
        <v>4878</v>
      </c>
      <c r="E9" s="491">
        <f>+I9+M9</f>
        <v>7423</v>
      </c>
      <c r="F9" s="498">
        <f>+J9+N9+R9</f>
        <v>10648</v>
      </c>
      <c r="G9" s="715">
        <f>+H9+I9+J9</f>
        <v>21461</v>
      </c>
      <c r="H9" s="674">
        <v>4758</v>
      </c>
      <c r="I9" s="674">
        <v>6948</v>
      </c>
      <c r="J9" s="1050">
        <v>9755</v>
      </c>
      <c r="K9" s="505">
        <f>+L9+M9+N9</f>
        <v>1449</v>
      </c>
      <c r="L9" s="1287">
        <v>120</v>
      </c>
      <c r="M9" s="674">
        <v>475</v>
      </c>
      <c r="N9" s="1050">
        <v>854</v>
      </c>
      <c r="O9" s="522">
        <f>+R9</f>
        <v>39</v>
      </c>
      <c r="P9" s="721" t="s">
        <v>9</v>
      </c>
      <c r="Q9" s="1287" t="s">
        <v>9</v>
      </c>
      <c r="R9" s="674">
        <v>39</v>
      </c>
      <c r="S9" s="718" t="s">
        <v>9</v>
      </c>
      <c r="T9" s="495" t="s">
        <v>9</v>
      </c>
      <c r="U9" s="674" t="s">
        <v>9</v>
      </c>
      <c r="V9" s="496" t="s">
        <v>9</v>
      </c>
    </row>
    <row r="10" spans="1:23">
      <c r="B10" s="358" t="s">
        <v>21</v>
      </c>
      <c r="C10" s="503">
        <f>+D10+E10+F10</f>
        <v>8066</v>
      </c>
      <c r="D10" s="493">
        <f>+H10</f>
        <v>5491</v>
      </c>
      <c r="E10" s="501">
        <f>+I10+M10</f>
        <v>1798</v>
      </c>
      <c r="F10" s="499">
        <f>+J10+N10</f>
        <v>777</v>
      </c>
      <c r="G10" s="716">
        <f>+H10+I10+J10</f>
        <v>7879</v>
      </c>
      <c r="H10" s="386">
        <v>5491</v>
      </c>
      <c r="I10" s="386">
        <v>1631</v>
      </c>
      <c r="J10" s="722">
        <v>757</v>
      </c>
      <c r="K10" s="492">
        <f>+M10+N10</f>
        <v>187</v>
      </c>
      <c r="L10" s="376" t="s">
        <v>9</v>
      </c>
      <c r="M10" s="386">
        <v>167</v>
      </c>
      <c r="N10" s="722">
        <v>20</v>
      </c>
      <c r="O10" s="523" t="s">
        <v>9</v>
      </c>
      <c r="P10" s="376" t="s">
        <v>9</v>
      </c>
      <c r="Q10" s="376" t="s">
        <v>9</v>
      </c>
      <c r="R10" s="386" t="s">
        <v>9</v>
      </c>
      <c r="S10" s="719" t="s">
        <v>9</v>
      </c>
      <c r="T10" s="494" t="s">
        <v>9</v>
      </c>
      <c r="U10" s="386" t="s">
        <v>9</v>
      </c>
      <c r="V10" s="497" t="s">
        <v>9</v>
      </c>
    </row>
    <row r="11" spans="1:23">
      <c r="B11" s="358" t="s">
        <v>22</v>
      </c>
      <c r="C11" s="503">
        <f>+D11+E11+F11</f>
        <v>26756</v>
      </c>
      <c r="D11" s="493">
        <f>+H11+L11</f>
        <v>2541</v>
      </c>
      <c r="E11" s="501">
        <f>+I11+M11</f>
        <v>4779</v>
      </c>
      <c r="F11" s="499">
        <f>+J11+N11</f>
        <v>19436</v>
      </c>
      <c r="G11" s="716">
        <f>+H11+I11+J11</f>
        <v>19073</v>
      </c>
      <c r="H11" s="386">
        <v>1883</v>
      </c>
      <c r="I11" s="386">
        <v>3526</v>
      </c>
      <c r="J11" s="722">
        <v>13664</v>
      </c>
      <c r="K11" s="492">
        <f>+L11+M11+N11</f>
        <v>7683</v>
      </c>
      <c r="L11" s="376">
        <v>658</v>
      </c>
      <c r="M11" s="386">
        <v>1253</v>
      </c>
      <c r="N11" s="722">
        <v>5772</v>
      </c>
      <c r="O11" s="523" t="s">
        <v>9</v>
      </c>
      <c r="P11" s="730" t="s">
        <v>9</v>
      </c>
      <c r="Q11" s="376" t="s">
        <v>9</v>
      </c>
      <c r="R11" s="386" t="s">
        <v>9</v>
      </c>
      <c r="S11" s="719" t="s">
        <v>9</v>
      </c>
      <c r="T11" s="494" t="s">
        <v>9</v>
      </c>
      <c r="U11" s="386" t="s">
        <v>9</v>
      </c>
      <c r="V11" s="497" t="s">
        <v>9</v>
      </c>
    </row>
    <row r="12" spans="1:23">
      <c r="B12" s="358" t="s">
        <v>23</v>
      </c>
      <c r="C12" s="503">
        <f>+D12+E12+F12</f>
        <v>31838</v>
      </c>
      <c r="D12" s="493">
        <f>+H12+L12</f>
        <v>5431</v>
      </c>
      <c r="E12" s="501">
        <f>+I12+M12+Q12</f>
        <v>11712</v>
      </c>
      <c r="F12" s="499">
        <f>+J12+N12+R12</f>
        <v>14695</v>
      </c>
      <c r="G12" s="716">
        <f>+H12+I12+J12</f>
        <v>24562</v>
      </c>
      <c r="H12" s="386">
        <v>4462</v>
      </c>
      <c r="I12" s="386">
        <v>9998</v>
      </c>
      <c r="J12" s="722">
        <v>10102</v>
      </c>
      <c r="K12" s="492">
        <f>+L12+M12+N12</f>
        <v>3481</v>
      </c>
      <c r="L12" s="376">
        <v>969</v>
      </c>
      <c r="M12" s="386">
        <v>1399</v>
      </c>
      <c r="N12" s="722">
        <v>1113</v>
      </c>
      <c r="O12" s="492">
        <f>+Q12+R12</f>
        <v>3795</v>
      </c>
      <c r="P12" s="723" t="s">
        <v>9</v>
      </c>
      <c r="Q12" s="376">
        <v>315</v>
      </c>
      <c r="R12" s="386">
        <v>3480</v>
      </c>
      <c r="S12" s="725" t="s">
        <v>9</v>
      </c>
      <c r="T12" s="494" t="s">
        <v>9</v>
      </c>
      <c r="U12" s="386" t="s">
        <v>9</v>
      </c>
      <c r="V12" s="497" t="s">
        <v>9</v>
      </c>
    </row>
    <row r="13" spans="1:23">
      <c r="B13" s="358" t="s">
        <v>24</v>
      </c>
      <c r="C13" s="503">
        <f>+D13+E13+F13</f>
        <v>69335</v>
      </c>
      <c r="D13" s="493">
        <f>+H13+L13+P13</f>
        <v>8156</v>
      </c>
      <c r="E13" s="501">
        <f>+I13+M13+U13</f>
        <v>34359</v>
      </c>
      <c r="F13" s="499">
        <f>+J13+N13+R13</f>
        <v>26820</v>
      </c>
      <c r="G13" s="716">
        <f>+H13+I13+J13</f>
        <v>49421</v>
      </c>
      <c r="H13" s="386">
        <v>6662</v>
      </c>
      <c r="I13" s="386">
        <v>21227</v>
      </c>
      <c r="J13" s="722">
        <v>21532</v>
      </c>
      <c r="K13" s="492">
        <f>+L13+M13+N13</f>
        <v>18403</v>
      </c>
      <c r="L13" s="376">
        <v>1354</v>
      </c>
      <c r="M13" s="386">
        <v>13073</v>
      </c>
      <c r="N13" s="722">
        <v>3976</v>
      </c>
      <c r="O13" s="492">
        <f>+P13+Q13+R13</f>
        <v>3026</v>
      </c>
      <c r="P13" s="723">
        <v>140</v>
      </c>
      <c r="Q13" s="376">
        <v>1574</v>
      </c>
      <c r="R13" s="386">
        <v>1312</v>
      </c>
      <c r="S13" s="719">
        <f>+U13</f>
        <v>59</v>
      </c>
      <c r="T13" s="494" t="s">
        <v>9</v>
      </c>
      <c r="U13" s="386">
        <v>59</v>
      </c>
      <c r="V13" s="497" t="s">
        <v>9</v>
      </c>
    </row>
    <row r="14" spans="1:23" ht="13.5">
      <c r="B14" s="359" t="s">
        <v>116</v>
      </c>
      <c r="C14" s="504">
        <f>+D14+F14</f>
        <v>154</v>
      </c>
      <c r="D14" s="487">
        <f>+H14</f>
        <v>71</v>
      </c>
      <c r="E14" s="486" t="s">
        <v>9</v>
      </c>
      <c r="F14" s="500">
        <f>+J14</f>
        <v>83</v>
      </c>
      <c r="G14" s="717">
        <f>+H14+J14</f>
        <v>154</v>
      </c>
      <c r="H14" s="385">
        <v>71</v>
      </c>
      <c r="I14" s="485" t="s">
        <v>9</v>
      </c>
      <c r="J14" s="767">
        <v>83</v>
      </c>
      <c r="K14" s="506" t="s">
        <v>9</v>
      </c>
      <c r="L14" s="1288" t="s">
        <v>9</v>
      </c>
      <c r="M14" s="1289" t="s">
        <v>9</v>
      </c>
      <c r="N14" s="1290" t="s">
        <v>9</v>
      </c>
      <c r="O14" s="524" t="s">
        <v>9</v>
      </c>
      <c r="P14" s="724" t="s">
        <v>9</v>
      </c>
      <c r="Q14" s="724" t="s">
        <v>9</v>
      </c>
      <c r="R14" s="485" t="s">
        <v>9</v>
      </c>
      <c r="S14" s="720" t="s">
        <v>9</v>
      </c>
      <c r="T14" s="488" t="s">
        <v>9</v>
      </c>
      <c r="U14" s="485" t="s">
        <v>9</v>
      </c>
      <c r="V14" s="489" t="s">
        <v>9</v>
      </c>
    </row>
    <row r="15" spans="1:23">
      <c r="Q15" s="266"/>
    </row>
    <row r="16" spans="1:23">
      <c r="B16" s="1494" t="s">
        <v>117</v>
      </c>
      <c r="C16" s="1494"/>
      <c r="D16" s="1494"/>
      <c r="E16" s="1494"/>
      <c r="F16" s="1494"/>
      <c r="G16" s="1494"/>
      <c r="H16" s="1494"/>
      <c r="I16" s="1494"/>
      <c r="J16" s="1494"/>
      <c r="K16" s="1494"/>
      <c r="L16" s="1494"/>
    </row>
    <row r="17" spans="2:14">
      <c r="B17" s="10" t="s">
        <v>11</v>
      </c>
    </row>
    <row r="18" spans="2:14">
      <c r="B18" s="274"/>
      <c r="C18" s="274"/>
      <c r="D18" s="274"/>
      <c r="E18" s="274"/>
      <c r="F18" s="274"/>
      <c r="G18" s="276"/>
      <c r="H18" s="276"/>
      <c r="I18" s="276"/>
      <c r="J18" s="276"/>
      <c r="K18" s="276"/>
      <c r="L18" s="276"/>
      <c r="M18" s="274"/>
    </row>
    <row r="19" spans="2:14">
      <c r="B19" s="274"/>
      <c r="C19" s="274"/>
      <c r="D19" s="274"/>
      <c r="E19" s="274"/>
      <c r="F19" s="274"/>
      <c r="G19" s="274"/>
      <c r="H19" s="276"/>
      <c r="I19" s="274"/>
      <c r="J19" s="274"/>
      <c r="K19" s="276"/>
      <c r="L19" s="276"/>
      <c r="M19" s="274"/>
    </row>
    <row r="20" spans="2:14">
      <c r="B20" s="274"/>
      <c r="C20" s="274"/>
      <c r="D20" s="274"/>
      <c r="E20" s="274"/>
      <c r="F20" s="274"/>
      <c r="G20" s="274"/>
      <c r="H20" s="274"/>
      <c r="I20" s="274"/>
      <c r="J20" s="274"/>
      <c r="K20" s="274"/>
      <c r="L20" s="274"/>
      <c r="M20" s="274"/>
    </row>
    <row r="21" spans="2:14">
      <c r="B21" s="274"/>
      <c r="C21" s="274"/>
      <c r="D21" s="274"/>
      <c r="E21" s="276"/>
      <c r="F21" s="276"/>
      <c r="G21" s="276"/>
      <c r="H21" s="276"/>
      <c r="I21" s="276"/>
      <c r="J21" s="276"/>
      <c r="K21" s="276"/>
      <c r="L21" s="276"/>
      <c r="M21" s="274"/>
    </row>
    <row r="22" spans="2:14">
      <c r="B22" s="274"/>
      <c r="C22" s="274"/>
      <c r="D22" s="274"/>
      <c r="E22" s="274"/>
      <c r="F22" s="274"/>
      <c r="G22" s="274"/>
      <c r="H22" s="274"/>
      <c r="I22" s="274"/>
      <c r="J22" s="274"/>
      <c r="K22" s="274"/>
      <c r="L22" s="274"/>
      <c r="M22" s="274"/>
    </row>
    <row r="23" spans="2:14">
      <c r="B23" s="274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</row>
    <row r="26" spans="2:14">
      <c r="B26" s="508"/>
      <c r="C26" s="4"/>
      <c r="D26" s="508"/>
      <c r="E26" s="508"/>
      <c r="F26" s="508"/>
      <c r="G26" s="508"/>
      <c r="H26" s="508"/>
      <c r="I26" s="508"/>
      <c r="J26" s="508"/>
      <c r="K26" s="508"/>
      <c r="L26" s="508"/>
      <c r="M26" s="508"/>
      <c r="N26" s="282"/>
    </row>
    <row r="27" spans="2:14">
      <c r="B27" s="508"/>
      <c r="C27" s="4"/>
      <c r="D27" s="508"/>
      <c r="E27" s="508"/>
      <c r="F27" s="508"/>
      <c r="G27" s="508"/>
      <c r="H27" s="508"/>
      <c r="I27" s="508"/>
      <c r="J27" s="508"/>
      <c r="K27" s="508"/>
      <c r="L27" s="508"/>
      <c r="M27" s="508"/>
      <c r="N27" s="282"/>
    </row>
    <row r="28" spans="2:14">
      <c r="B28" s="508"/>
      <c r="C28" s="4"/>
      <c r="D28" s="508"/>
      <c r="E28" s="508"/>
      <c r="F28" s="508"/>
      <c r="G28" s="508"/>
      <c r="H28" s="508"/>
      <c r="I28" s="508"/>
      <c r="J28" s="508"/>
      <c r="K28" s="508"/>
      <c r="L28" s="508"/>
      <c r="M28" s="508"/>
      <c r="N28" s="282"/>
    </row>
    <row r="29" spans="2:14">
      <c r="B29" s="508"/>
      <c r="C29" s="4"/>
      <c r="D29" s="508"/>
      <c r="E29" s="508"/>
      <c r="F29" s="508"/>
      <c r="G29" s="508"/>
      <c r="H29" s="508"/>
      <c r="I29" s="508"/>
      <c r="J29" s="508"/>
      <c r="K29" s="508"/>
      <c r="L29" s="508"/>
      <c r="M29" s="508"/>
      <c r="N29" s="282"/>
    </row>
    <row r="30" spans="2:14">
      <c r="B30" s="508"/>
      <c r="C30" s="4"/>
      <c r="D30" s="508"/>
      <c r="E30" s="508"/>
      <c r="F30" s="508"/>
      <c r="G30" s="508"/>
      <c r="H30" s="508"/>
      <c r="I30" s="508"/>
      <c r="J30" s="508"/>
      <c r="K30" s="508"/>
      <c r="L30" s="508"/>
      <c r="M30" s="508"/>
      <c r="N30" s="282"/>
    </row>
    <row r="31" spans="2:14">
      <c r="B31" s="508"/>
      <c r="C31" s="4"/>
      <c r="D31" s="509"/>
      <c r="E31" s="509"/>
      <c r="F31" s="509"/>
      <c r="G31" s="509"/>
      <c r="H31" s="509"/>
      <c r="I31" s="509"/>
      <c r="J31" s="509"/>
      <c r="K31" s="509"/>
      <c r="L31" s="509"/>
      <c r="M31" s="509"/>
      <c r="N31" s="282"/>
    </row>
    <row r="32" spans="2:14">
      <c r="B32" s="508"/>
      <c r="C32" s="4"/>
      <c r="D32" s="509"/>
      <c r="E32" s="509"/>
      <c r="F32" s="509"/>
      <c r="G32" s="509"/>
      <c r="H32" s="509"/>
      <c r="I32" s="509"/>
      <c r="J32" s="4"/>
      <c r="K32" s="4"/>
      <c r="L32" s="4"/>
      <c r="M32" s="509"/>
      <c r="N32" s="282"/>
    </row>
    <row r="33" spans="2:14">
      <c r="B33" s="508"/>
      <c r="C33" s="4"/>
      <c r="D33" s="509"/>
      <c r="E33" s="509"/>
      <c r="F33" s="509"/>
      <c r="G33" s="509"/>
      <c r="H33" s="509"/>
      <c r="I33" s="509"/>
      <c r="J33" s="509"/>
      <c r="K33" s="509"/>
      <c r="L33" s="509"/>
      <c r="M33" s="509"/>
      <c r="N33" s="282"/>
    </row>
    <row r="34" spans="2:14">
      <c r="B34" s="508"/>
      <c r="C34" s="4"/>
      <c r="D34" s="509"/>
      <c r="E34" s="509"/>
      <c r="F34" s="509"/>
      <c r="G34" s="509"/>
      <c r="H34" s="509"/>
      <c r="I34" s="509"/>
      <c r="J34" s="509"/>
      <c r="K34" s="509"/>
      <c r="L34" s="509"/>
      <c r="M34" s="509"/>
      <c r="N34" s="282"/>
    </row>
    <row r="35" spans="2:14">
      <c r="B35" s="508"/>
      <c r="C35" s="4"/>
      <c r="D35" s="509"/>
      <c r="E35" s="4"/>
      <c r="F35" s="509"/>
      <c r="G35" s="4"/>
      <c r="H35" s="4"/>
      <c r="I35" s="4"/>
      <c r="J35" s="509"/>
      <c r="K35" s="4"/>
      <c r="L35" s="4"/>
      <c r="M35" s="4"/>
      <c r="N35" s="282"/>
    </row>
  </sheetData>
  <mergeCells count="6">
    <mergeCell ref="B16:L16"/>
    <mergeCell ref="S4:V4"/>
    <mergeCell ref="C4:F4"/>
    <mergeCell ref="G4:J4"/>
    <mergeCell ref="K4:N4"/>
    <mergeCell ref="O4:R4"/>
  </mergeCells>
  <pageMargins left="0.39370078740157483" right="0.39370078740157483" top="0.39370078740157483" bottom="0.39370078740157483" header="0" footer="0"/>
  <pageSetup paperSize="9" scale="60" orientation="landscape" r:id="rId1"/>
  <headerFooter alignWithMargins="0"/>
  <ignoredErrors>
    <ignoredError sqref="K10 D10 E13 E7 I7:J7 L7" formula="1"/>
  </ignoredError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R36"/>
  <sheetViews>
    <sheetView view="pageLayout" zoomScale="70" zoomScaleNormal="100" zoomScalePageLayoutView="70" workbookViewId="0">
      <selection activeCell="M7" sqref="M7"/>
    </sheetView>
  </sheetViews>
  <sheetFormatPr baseColWidth="10" defaultColWidth="11.42578125" defaultRowHeight="12.75"/>
  <cols>
    <col min="1" max="1" width="3.5703125" style="137" customWidth="1"/>
    <col min="2" max="11" width="11.42578125" style="137"/>
    <col min="12" max="12" width="7.140625" style="137" customWidth="1"/>
    <col min="13" max="13" width="17.7109375" style="137" customWidth="1"/>
    <col min="14" max="16384" width="11.42578125" style="137"/>
  </cols>
  <sheetData>
    <row r="1" spans="1:18" ht="21" customHeight="1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8" t="s">
        <v>436</v>
      </c>
    </row>
    <row r="2" spans="1:18" ht="21" customHeight="1">
      <c r="A2" s="133" t="s">
        <v>483</v>
      </c>
    </row>
    <row r="3" spans="1:18">
      <c r="A3" s="138"/>
      <c r="B3" s="138"/>
      <c r="C3" s="138"/>
      <c r="D3" s="138"/>
      <c r="E3" s="138"/>
      <c r="F3" s="138"/>
      <c r="G3" s="138"/>
      <c r="H3" s="138"/>
      <c r="I3" s="138"/>
      <c r="J3" s="138"/>
    </row>
    <row r="4" spans="1:18">
      <c r="A4" s="138"/>
      <c r="B4" s="138"/>
      <c r="C4" s="138"/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</row>
    <row r="5" spans="1:18" ht="15">
      <c r="A5" s="138"/>
      <c r="B5" s="138"/>
      <c r="C5" s="138"/>
      <c r="D5" s="138"/>
      <c r="E5" s="138"/>
      <c r="F5" s="138"/>
      <c r="G5" s="138"/>
      <c r="H5" s="138"/>
      <c r="I5" s="138"/>
      <c r="J5" s="138"/>
      <c r="K5" s="138"/>
      <c r="L5" s="138"/>
      <c r="M5" s="133"/>
      <c r="N5" s="138"/>
      <c r="O5" s="138"/>
      <c r="P5" s="138"/>
      <c r="Q5" s="138"/>
      <c r="R5" s="138"/>
    </row>
    <row r="6" spans="1:18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315"/>
      <c r="N6" s="1501"/>
      <c r="O6" s="1501"/>
      <c r="P6" s="1501"/>
      <c r="Q6" s="284"/>
      <c r="R6" s="138"/>
    </row>
    <row r="7" spans="1:18">
      <c r="A7" s="138"/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285"/>
      <c r="N7" s="284"/>
      <c r="O7" s="284"/>
      <c r="P7" s="284"/>
      <c r="Q7" s="284"/>
      <c r="R7" s="138"/>
    </row>
    <row r="8" spans="1:18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315"/>
      <c r="N8" s="284"/>
      <c r="O8" s="284"/>
      <c r="P8" s="284"/>
      <c r="Q8" s="284"/>
      <c r="R8" s="138"/>
    </row>
    <row r="9" spans="1:18">
      <c r="A9" s="138"/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285"/>
      <c r="N9" s="307"/>
      <c r="O9" s="307"/>
      <c r="P9" s="307"/>
      <c r="Q9" s="284"/>
      <c r="R9" s="138"/>
    </row>
    <row r="10" spans="1:18">
      <c r="A10" s="138"/>
      <c r="B10" s="165"/>
      <c r="C10" s="165"/>
      <c r="D10" s="165"/>
      <c r="E10" s="165"/>
      <c r="F10" s="31"/>
      <c r="G10" s="138"/>
      <c r="H10" s="138"/>
      <c r="I10" s="138"/>
      <c r="J10" s="138"/>
      <c r="K10" s="138"/>
      <c r="L10" s="138"/>
      <c r="M10" s="362"/>
      <c r="N10" s="363" t="s">
        <v>115</v>
      </c>
      <c r="O10" s="363" t="s">
        <v>110</v>
      </c>
      <c r="P10" s="363" t="s">
        <v>111</v>
      </c>
      <c r="Q10" s="408"/>
      <c r="R10" s="408"/>
    </row>
    <row r="11" spans="1:18">
      <c r="A11" s="138"/>
      <c r="B11" s="165"/>
      <c r="C11" s="217"/>
      <c r="D11" s="217"/>
      <c r="E11" s="217"/>
      <c r="F11" s="165"/>
      <c r="G11" s="138"/>
      <c r="H11" s="138"/>
      <c r="I11" s="138"/>
      <c r="J11" s="138"/>
      <c r="K11" s="138"/>
      <c r="L11" s="138"/>
      <c r="M11" s="362" t="s">
        <v>20</v>
      </c>
      <c r="N11" s="510">
        <v>4878</v>
      </c>
      <c r="O11" s="510">
        <v>7423</v>
      </c>
      <c r="P11" s="510">
        <v>10648</v>
      </c>
      <c r="Q11" s="408"/>
      <c r="R11" s="408"/>
    </row>
    <row r="12" spans="1:18">
      <c r="A12" s="138"/>
      <c r="B12" s="165"/>
      <c r="C12" s="217"/>
      <c r="D12" s="217"/>
      <c r="E12" s="217"/>
      <c r="F12" s="165"/>
      <c r="G12" s="138"/>
      <c r="H12" s="138"/>
      <c r="I12" s="138"/>
      <c r="J12" s="138"/>
      <c r="K12" s="138"/>
      <c r="L12" s="138"/>
      <c r="M12" s="362" t="s">
        <v>21</v>
      </c>
      <c r="N12" s="510">
        <v>5491</v>
      </c>
      <c r="O12" s="510">
        <v>1798</v>
      </c>
      <c r="P12" s="510">
        <v>777</v>
      </c>
      <c r="Q12" s="408"/>
      <c r="R12" s="408"/>
    </row>
    <row r="13" spans="1:18">
      <c r="A13" s="138"/>
      <c r="B13" s="165"/>
      <c r="C13" s="217"/>
      <c r="D13" s="217"/>
      <c r="E13" s="217"/>
      <c r="F13" s="165"/>
      <c r="G13" s="138"/>
      <c r="H13" s="138"/>
      <c r="I13" s="138"/>
      <c r="J13" s="138"/>
      <c r="K13" s="138"/>
      <c r="L13" s="138"/>
      <c r="M13" s="362" t="s">
        <v>22</v>
      </c>
      <c r="N13" s="510">
        <v>2541</v>
      </c>
      <c r="O13" s="510">
        <v>4779</v>
      </c>
      <c r="P13" s="510">
        <v>19436</v>
      </c>
      <c r="Q13" s="408"/>
      <c r="R13" s="408"/>
    </row>
    <row r="14" spans="1:18">
      <c r="A14" s="138"/>
      <c r="B14" s="165"/>
      <c r="C14" s="217"/>
      <c r="D14" s="217"/>
      <c r="E14" s="217"/>
      <c r="F14" s="165"/>
      <c r="G14" s="138"/>
      <c r="H14" s="138"/>
      <c r="I14" s="138"/>
      <c r="J14" s="138"/>
      <c r="K14" s="138"/>
      <c r="L14" s="138"/>
      <c r="M14" s="362" t="s">
        <v>23</v>
      </c>
      <c r="N14" s="510">
        <v>5431</v>
      </c>
      <c r="O14" s="510">
        <v>11712</v>
      </c>
      <c r="P14" s="510">
        <v>14695</v>
      </c>
      <c r="Q14" s="408"/>
      <c r="R14" s="408"/>
    </row>
    <row r="15" spans="1:18">
      <c r="A15" s="138"/>
      <c r="B15" s="165"/>
      <c r="C15" s="217"/>
      <c r="D15" s="217"/>
      <c r="E15" s="217"/>
      <c r="F15" s="165"/>
      <c r="G15" s="138"/>
      <c r="H15" s="138"/>
      <c r="I15" s="138"/>
      <c r="J15" s="138"/>
      <c r="K15" s="138"/>
      <c r="L15" s="138"/>
      <c r="M15" s="362" t="s">
        <v>24</v>
      </c>
      <c r="N15" s="510">
        <v>8156</v>
      </c>
      <c r="O15" s="510">
        <v>34359</v>
      </c>
      <c r="P15" s="510">
        <v>26820</v>
      </c>
      <c r="Q15" s="408"/>
      <c r="R15" s="408"/>
    </row>
    <row r="16" spans="1:18">
      <c r="A16" s="138"/>
      <c r="B16" s="165"/>
      <c r="C16" s="217"/>
      <c r="D16" s="217"/>
      <c r="E16" s="217"/>
      <c r="F16" s="165"/>
      <c r="G16" s="138"/>
      <c r="H16" s="138"/>
      <c r="I16" s="138"/>
      <c r="J16" s="138"/>
      <c r="K16" s="138"/>
      <c r="L16" s="138"/>
      <c r="M16" s="362"/>
      <c r="N16" s="510"/>
      <c r="O16" s="510"/>
      <c r="P16" s="510"/>
      <c r="Q16" s="408"/>
      <c r="R16" s="408"/>
    </row>
    <row r="17" spans="1:18">
      <c r="A17" s="138"/>
      <c r="B17" s="165"/>
      <c r="C17" s="155"/>
      <c r="D17" s="155"/>
      <c r="E17" s="155"/>
      <c r="F17" s="155"/>
      <c r="G17" s="138"/>
      <c r="H17" s="138"/>
      <c r="I17" s="138"/>
      <c r="J17" s="138"/>
      <c r="K17" s="138"/>
      <c r="L17" s="138"/>
      <c r="M17" s="408"/>
      <c r="N17" s="408"/>
      <c r="O17" s="408"/>
      <c r="P17" s="408"/>
      <c r="Q17" s="408"/>
      <c r="R17" s="408"/>
    </row>
    <row r="18" spans="1:18">
      <c r="A18" s="138"/>
      <c r="B18" s="165"/>
      <c r="C18" s="165"/>
      <c r="D18" s="165"/>
      <c r="E18" s="165"/>
      <c r="F18" s="165"/>
      <c r="G18" s="138"/>
      <c r="H18" s="138"/>
      <c r="I18" s="138"/>
      <c r="J18" s="138"/>
      <c r="K18" s="138"/>
      <c r="L18" s="138"/>
      <c r="M18" s="165"/>
      <c r="N18" s="165"/>
      <c r="O18" s="165"/>
      <c r="P18" s="165"/>
      <c r="Q18" s="165"/>
      <c r="R18" s="165"/>
    </row>
    <row r="19" spans="1:18">
      <c r="A19" s="138"/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65"/>
      <c r="N19" s="165"/>
      <c r="O19" s="165"/>
      <c r="P19" s="165"/>
      <c r="Q19" s="165"/>
      <c r="R19" s="165"/>
    </row>
    <row r="20" spans="1:18">
      <c r="A20" s="138"/>
      <c r="B20" s="138"/>
      <c r="C20" s="138"/>
      <c r="D20" s="138"/>
      <c r="E20" s="138"/>
      <c r="F20" s="138"/>
      <c r="G20" s="138"/>
      <c r="H20" s="138"/>
      <c r="I20" s="138"/>
      <c r="J20" s="138"/>
      <c r="L20" s="709"/>
      <c r="M20" s="709"/>
      <c r="N20" s="709"/>
      <c r="O20" s="709"/>
      <c r="P20" s="709"/>
      <c r="Q20" s="709"/>
    </row>
    <row r="21" spans="1:18">
      <c r="A21" s="138"/>
      <c r="B21" s="138"/>
      <c r="C21" s="138"/>
      <c r="D21" s="138"/>
      <c r="E21" s="138"/>
      <c r="F21" s="138"/>
      <c r="G21" s="138"/>
      <c r="H21" s="138"/>
      <c r="I21" s="138"/>
      <c r="J21" s="138"/>
      <c r="L21" s="138"/>
      <c r="M21" s="138"/>
      <c r="N21" s="138"/>
      <c r="O21" s="138"/>
      <c r="P21" s="138"/>
      <c r="Q21" s="138"/>
    </row>
    <row r="22" spans="1:18">
      <c r="A22" s="138"/>
      <c r="B22" s="138"/>
      <c r="C22" s="138"/>
      <c r="D22" s="138"/>
      <c r="E22" s="138"/>
      <c r="F22" s="138"/>
      <c r="G22" s="138"/>
      <c r="H22" s="138"/>
      <c r="I22" s="138"/>
      <c r="J22" s="138"/>
    </row>
    <row r="23" spans="1:18">
      <c r="A23" s="138"/>
      <c r="B23" s="138"/>
      <c r="C23" s="138"/>
      <c r="D23" s="138"/>
      <c r="E23" s="138"/>
      <c r="F23" s="138"/>
      <c r="G23" s="138"/>
      <c r="H23" s="138"/>
      <c r="I23" s="138"/>
      <c r="J23" s="138"/>
    </row>
    <row r="24" spans="1:18">
      <c r="A24" s="138"/>
      <c r="B24" s="138"/>
      <c r="C24" s="138"/>
      <c r="D24" s="138"/>
      <c r="E24" s="138"/>
      <c r="F24" s="138"/>
      <c r="G24" s="138"/>
      <c r="H24" s="138"/>
      <c r="I24" s="138"/>
      <c r="J24" s="138"/>
    </row>
    <row r="26" spans="1:18">
      <c r="A26" s="10" t="s">
        <v>11</v>
      </c>
    </row>
    <row r="36" spans="1:1">
      <c r="A36" s="176"/>
    </row>
  </sheetData>
  <mergeCells count="1">
    <mergeCell ref="N6:P6"/>
  </mergeCells>
  <pageMargins left="0.39370078740157483" right="0.39370078740157483" top="0.39370078740157483" bottom="0.39370078740157483" header="0" footer="0"/>
  <pageSetup paperSize="9" scale="71" orientation="landscape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V33"/>
  <sheetViews>
    <sheetView view="pageLayout" zoomScale="55" zoomScaleNormal="85" zoomScalePageLayoutView="55" workbookViewId="0">
      <selection activeCell="O27" sqref="O27"/>
    </sheetView>
  </sheetViews>
  <sheetFormatPr baseColWidth="10" defaultColWidth="11.42578125" defaultRowHeight="12.75"/>
  <cols>
    <col min="1" max="1" width="18.28515625" style="3" customWidth="1"/>
    <col min="2" max="2" width="9.42578125" style="3" bestFit="1" customWidth="1"/>
    <col min="3" max="3" width="10.42578125" style="3" bestFit="1" customWidth="1"/>
    <col min="4" max="4" width="8.85546875" style="3" bestFit="1" customWidth="1"/>
    <col min="5" max="5" width="12.7109375" style="3" bestFit="1" customWidth="1"/>
    <col min="6" max="6" width="7.28515625" style="3" bestFit="1" customWidth="1"/>
    <col min="7" max="7" width="10.42578125" style="3" bestFit="1" customWidth="1"/>
    <col min="8" max="8" width="8.85546875" style="3" bestFit="1" customWidth="1"/>
    <col min="9" max="9" width="12.7109375" style="3" bestFit="1" customWidth="1"/>
    <col min="10" max="10" width="6.42578125" style="3" bestFit="1" customWidth="1"/>
    <col min="11" max="11" width="10.42578125" style="3" bestFit="1" customWidth="1"/>
    <col min="12" max="12" width="8.85546875" style="3" bestFit="1" customWidth="1"/>
    <col min="13" max="13" width="12.7109375" style="3" bestFit="1" customWidth="1"/>
    <col min="14" max="14" width="9.42578125" style="3" bestFit="1" customWidth="1"/>
    <col min="15" max="15" width="10.42578125" style="3" bestFit="1" customWidth="1"/>
    <col min="16" max="16" width="8.85546875" style="3" bestFit="1" customWidth="1"/>
    <col min="17" max="17" width="12.7109375" style="3" bestFit="1" customWidth="1"/>
    <col min="18" max="18" width="6.28515625" style="3" bestFit="1" customWidth="1"/>
    <col min="19" max="19" width="10.28515625" style="3" bestFit="1" customWidth="1"/>
    <col min="20" max="20" width="8.85546875" style="3" bestFit="1" customWidth="1"/>
    <col min="21" max="21" width="12.5703125" style="3" bestFit="1" customWidth="1"/>
    <col min="22" max="16384" width="11.42578125" style="3"/>
  </cols>
  <sheetData>
    <row r="1" spans="1:22" s="137" customFormat="1" ht="21" customHeight="1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7"/>
      <c r="P1" s="997"/>
      <c r="Q1" s="997"/>
      <c r="R1" s="997"/>
      <c r="S1" s="997"/>
      <c r="T1" s="997"/>
      <c r="U1" s="997"/>
      <c r="V1" s="998" t="s">
        <v>436</v>
      </c>
    </row>
    <row r="2" spans="1:22" ht="21" customHeight="1">
      <c r="A2" s="288" t="s">
        <v>484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274"/>
    </row>
    <row r="3" spans="1:22" ht="15">
      <c r="A3" s="302"/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  <c r="P3" s="274"/>
      <c r="Q3" s="274"/>
      <c r="R3" s="274"/>
      <c r="S3" s="274"/>
      <c r="T3" s="274"/>
      <c r="U3" s="274"/>
    </row>
    <row r="4" spans="1:22">
      <c r="A4" s="303"/>
      <c r="B4" s="1504" t="s">
        <v>5</v>
      </c>
      <c r="C4" s="1505"/>
      <c r="D4" s="1505"/>
      <c r="E4" s="1505"/>
      <c r="F4" s="1504" t="s">
        <v>6</v>
      </c>
      <c r="G4" s="1505"/>
      <c r="H4" s="1505"/>
      <c r="I4" s="1505"/>
      <c r="J4" s="1506" t="s">
        <v>7</v>
      </c>
      <c r="K4" s="1506"/>
      <c r="L4" s="1506"/>
      <c r="M4" s="1506"/>
      <c r="N4" s="1502" t="s">
        <v>10</v>
      </c>
      <c r="O4" s="1503"/>
      <c r="P4" s="1503"/>
      <c r="Q4" s="1503"/>
      <c r="R4" s="1502" t="s">
        <v>100</v>
      </c>
      <c r="S4" s="1503"/>
      <c r="T4" s="1503"/>
      <c r="U4" s="1497"/>
    </row>
    <row r="5" spans="1:22">
      <c r="A5" s="304" t="s">
        <v>18</v>
      </c>
      <c r="B5" s="291" t="s">
        <v>5</v>
      </c>
      <c r="C5" s="291" t="s">
        <v>115</v>
      </c>
      <c r="D5" s="291" t="s">
        <v>110</v>
      </c>
      <c r="E5" s="291" t="s">
        <v>111</v>
      </c>
      <c r="F5" s="291" t="s">
        <v>2</v>
      </c>
      <c r="G5" s="291" t="s">
        <v>115</v>
      </c>
      <c r="H5" s="291" t="s">
        <v>110</v>
      </c>
      <c r="I5" s="291" t="s">
        <v>111</v>
      </c>
      <c r="J5" s="291" t="s">
        <v>2</v>
      </c>
      <c r="K5" s="291" t="s">
        <v>115</v>
      </c>
      <c r="L5" s="291" t="s">
        <v>110</v>
      </c>
      <c r="M5" s="291" t="s">
        <v>111</v>
      </c>
      <c r="N5" s="291" t="s">
        <v>2</v>
      </c>
      <c r="O5" s="291" t="s">
        <v>115</v>
      </c>
      <c r="P5" s="291" t="s">
        <v>110</v>
      </c>
      <c r="Q5" s="291" t="s">
        <v>111</v>
      </c>
      <c r="R5" s="291" t="s">
        <v>5</v>
      </c>
      <c r="S5" s="291" t="s">
        <v>115</v>
      </c>
      <c r="T5" s="291" t="s">
        <v>110</v>
      </c>
      <c r="U5" s="291" t="s">
        <v>111</v>
      </c>
    </row>
    <row r="6" spans="1:22" ht="3" customHeight="1">
      <c r="A6" s="303"/>
      <c r="B6" s="293"/>
      <c r="C6" s="284"/>
      <c r="D6" s="284"/>
      <c r="E6" s="284"/>
      <c r="F6" s="293"/>
      <c r="G6" s="284"/>
      <c r="H6" s="284"/>
      <c r="I6" s="284"/>
      <c r="J6" s="293"/>
      <c r="K6" s="284"/>
      <c r="L6" s="284"/>
      <c r="M6" s="284"/>
      <c r="N6" s="305"/>
      <c r="O6" s="306"/>
      <c r="P6" s="306"/>
      <c r="Q6" s="306"/>
      <c r="R6" s="305"/>
      <c r="S6" s="306"/>
      <c r="T6" s="306"/>
      <c r="U6" s="310"/>
    </row>
    <row r="7" spans="1:22">
      <c r="A7" s="304" t="s">
        <v>2</v>
      </c>
      <c r="B7" s="514">
        <f>+F7+J7+N7+R7</f>
        <v>39055</v>
      </c>
      <c r="C7" s="514">
        <f>+G7+K7+O7</f>
        <v>4320</v>
      </c>
      <c r="D7" s="514">
        <f>+H7+L7+P7</f>
        <v>16215</v>
      </c>
      <c r="E7" s="514">
        <f>+I7+M7+Q7</f>
        <v>18496</v>
      </c>
      <c r="F7" s="480">
        <f>+G7+H7+I7</f>
        <v>26972</v>
      </c>
      <c r="G7" s="480">
        <f>+G9+G10+G11+G12+G13+G14</f>
        <v>3775</v>
      </c>
      <c r="H7" s="480">
        <f>+H9+H10+H11+H12+H13</f>
        <v>9791</v>
      </c>
      <c r="I7" s="480">
        <f>+I9+I10+I11+I12+I13+I14</f>
        <v>13406</v>
      </c>
      <c r="J7" s="480">
        <f>+J9+J10+J11+J12+J13</f>
        <v>10209</v>
      </c>
      <c r="K7" s="480">
        <f>+K9+K11+K12+K13</f>
        <v>511</v>
      </c>
      <c r="L7" s="480">
        <f>+L9+L10+L11+L12+L13</f>
        <v>5934</v>
      </c>
      <c r="M7" s="480">
        <f>+M10+M9+M11+M12+M13</f>
        <v>3764</v>
      </c>
      <c r="N7" s="480">
        <f>+N9+N12+N13</f>
        <v>1850</v>
      </c>
      <c r="O7" s="480">
        <f>+O13</f>
        <v>34</v>
      </c>
      <c r="P7" s="480">
        <f>+P12+P13</f>
        <v>490</v>
      </c>
      <c r="Q7" s="480">
        <f>+Q9+Q12+Q13</f>
        <v>1326</v>
      </c>
      <c r="R7" s="480">
        <v>24</v>
      </c>
      <c r="S7" s="480" t="s">
        <v>9</v>
      </c>
      <c r="T7" s="480">
        <v>24</v>
      </c>
      <c r="U7" s="480" t="s">
        <v>9</v>
      </c>
    </row>
    <row r="8" spans="1:22" ht="2.25" customHeight="1">
      <c r="A8" s="303"/>
      <c r="B8" s="482"/>
      <c r="C8" s="482"/>
      <c r="D8" s="482"/>
      <c r="E8" s="482"/>
      <c r="F8" s="493"/>
      <c r="G8" s="493"/>
      <c r="H8" s="493"/>
      <c r="I8" s="493"/>
      <c r="J8" s="482"/>
      <c r="K8" s="493"/>
      <c r="L8" s="493"/>
      <c r="M8" s="493"/>
      <c r="N8" s="482"/>
      <c r="O8" s="493"/>
      <c r="P8" s="493"/>
      <c r="Q8" s="493"/>
      <c r="R8" s="482"/>
      <c r="S8" s="493"/>
      <c r="T8" s="493"/>
      <c r="U8" s="491"/>
    </row>
    <row r="9" spans="1:22">
      <c r="A9" s="511" t="s">
        <v>20</v>
      </c>
      <c r="B9" s="519">
        <f>+F9+J9+N9</f>
        <v>5641</v>
      </c>
      <c r="C9" s="515">
        <f>+G9+K9</f>
        <v>889</v>
      </c>
      <c r="D9" s="516">
        <f>+H9+L9</f>
        <v>1715</v>
      </c>
      <c r="E9" s="515">
        <f>+I9+M9+Q9</f>
        <v>3037</v>
      </c>
      <c r="F9" s="505">
        <f>+G9+H9+I9</f>
        <v>5116</v>
      </c>
      <c r="G9" s="1287">
        <v>869</v>
      </c>
      <c r="H9" s="674">
        <v>1510</v>
      </c>
      <c r="I9" s="1050">
        <v>2737</v>
      </c>
      <c r="J9" s="505">
        <f>+K9+L9+M9</f>
        <v>510</v>
      </c>
      <c r="K9" s="1287">
        <v>20</v>
      </c>
      <c r="L9" s="674">
        <v>205</v>
      </c>
      <c r="M9" s="1050">
        <v>285</v>
      </c>
      <c r="N9" s="522">
        <f>+Q9</f>
        <v>15</v>
      </c>
      <c r="O9" s="721" t="s">
        <v>9</v>
      </c>
      <c r="P9" s="674" t="s">
        <v>9</v>
      </c>
      <c r="Q9" s="674">
        <v>15</v>
      </c>
      <c r="R9" s="505" t="s">
        <v>9</v>
      </c>
      <c r="S9" s="483" t="s">
        <v>9</v>
      </c>
      <c r="T9" s="516" t="s">
        <v>9</v>
      </c>
      <c r="U9" s="483" t="s">
        <v>9</v>
      </c>
    </row>
    <row r="10" spans="1:22">
      <c r="A10" s="512" t="s">
        <v>21</v>
      </c>
      <c r="B10" s="520">
        <f>+F10+J10</f>
        <v>1549</v>
      </c>
      <c r="C10" s="470">
        <f>+G10</f>
        <v>918</v>
      </c>
      <c r="D10" s="469">
        <f>+H10+L10</f>
        <v>412</v>
      </c>
      <c r="E10" s="470">
        <f>+I10+M10</f>
        <v>219</v>
      </c>
      <c r="F10" s="492">
        <f>+G10+H10+I10</f>
        <v>1479</v>
      </c>
      <c r="G10" s="376">
        <v>918</v>
      </c>
      <c r="H10" s="386">
        <v>353</v>
      </c>
      <c r="I10" s="722">
        <v>208</v>
      </c>
      <c r="J10" s="492">
        <f>+L10+M10</f>
        <v>70</v>
      </c>
      <c r="K10" s="376"/>
      <c r="L10" s="386">
        <v>59</v>
      </c>
      <c r="M10" s="722">
        <v>11</v>
      </c>
      <c r="N10" s="523" t="s">
        <v>9</v>
      </c>
      <c r="O10" s="723" t="s">
        <v>9</v>
      </c>
      <c r="P10" s="386" t="s">
        <v>9</v>
      </c>
      <c r="Q10" s="386" t="s">
        <v>9</v>
      </c>
      <c r="R10" s="492" t="s">
        <v>9</v>
      </c>
      <c r="S10" s="484" t="s">
        <v>9</v>
      </c>
      <c r="T10" s="469" t="s">
        <v>9</v>
      </c>
      <c r="U10" s="484" t="s">
        <v>9</v>
      </c>
    </row>
    <row r="11" spans="1:22">
      <c r="A11" s="512" t="s">
        <v>22</v>
      </c>
      <c r="B11" s="520">
        <f>+F11+J11</f>
        <v>7101</v>
      </c>
      <c r="C11" s="470">
        <f>+G11+K11</f>
        <v>322</v>
      </c>
      <c r="D11" s="469">
        <f>+H11+L11</f>
        <v>1092</v>
      </c>
      <c r="E11" s="470">
        <f>+I11+M11</f>
        <v>5687</v>
      </c>
      <c r="F11" s="492">
        <f>+G11+H11+I11</f>
        <v>4842</v>
      </c>
      <c r="G11" s="376">
        <v>209</v>
      </c>
      <c r="H11" s="386">
        <v>733</v>
      </c>
      <c r="I11" s="722">
        <v>3900</v>
      </c>
      <c r="J11" s="492">
        <f>+K11+L11+M11</f>
        <v>2259</v>
      </c>
      <c r="K11" s="376">
        <v>113</v>
      </c>
      <c r="L11" s="386">
        <v>359</v>
      </c>
      <c r="M11" s="722">
        <v>1787</v>
      </c>
      <c r="N11" s="523" t="s">
        <v>9</v>
      </c>
      <c r="O11" s="723" t="s">
        <v>9</v>
      </c>
      <c r="P11" s="386" t="s">
        <v>9</v>
      </c>
      <c r="Q11" s="386" t="s">
        <v>9</v>
      </c>
      <c r="R11" s="492" t="s">
        <v>9</v>
      </c>
      <c r="S11" s="484" t="s">
        <v>9</v>
      </c>
      <c r="T11" s="469" t="s">
        <v>9</v>
      </c>
      <c r="U11" s="484" t="s">
        <v>9</v>
      </c>
    </row>
    <row r="12" spans="1:22">
      <c r="A12" s="512" t="s">
        <v>23</v>
      </c>
      <c r="B12" s="520">
        <f>+F12+J12+N12</f>
        <v>7082</v>
      </c>
      <c r="C12" s="470">
        <f>+G12+K12</f>
        <v>848</v>
      </c>
      <c r="D12" s="469">
        <f>+H12+L12+P12</f>
        <v>2848</v>
      </c>
      <c r="E12" s="470">
        <f>+I12+M12+Q12</f>
        <v>3386</v>
      </c>
      <c r="F12" s="492">
        <f>+G12+H12+I12</f>
        <v>5090</v>
      </c>
      <c r="G12" s="376">
        <v>696</v>
      </c>
      <c r="H12" s="386">
        <v>2186</v>
      </c>
      <c r="I12" s="722">
        <v>2208</v>
      </c>
      <c r="J12" s="492">
        <f>+K12+L12+M12</f>
        <v>1040</v>
      </c>
      <c r="K12" s="376">
        <v>152</v>
      </c>
      <c r="L12" s="386">
        <v>565</v>
      </c>
      <c r="M12" s="722">
        <v>323</v>
      </c>
      <c r="N12" s="492">
        <f>+P12+Q12</f>
        <v>952</v>
      </c>
      <c r="O12" s="723" t="s">
        <v>9</v>
      </c>
      <c r="P12" s="386">
        <v>97</v>
      </c>
      <c r="Q12" s="386">
        <v>855</v>
      </c>
      <c r="R12" s="492" t="s">
        <v>9</v>
      </c>
      <c r="S12" s="484" t="s">
        <v>9</v>
      </c>
      <c r="T12" s="469" t="s">
        <v>9</v>
      </c>
      <c r="U12" s="484" t="s">
        <v>9</v>
      </c>
    </row>
    <row r="13" spans="1:22">
      <c r="A13" s="512" t="s">
        <v>24</v>
      </c>
      <c r="B13" s="520">
        <f>+F13+J13+N13+R13</f>
        <v>17622</v>
      </c>
      <c r="C13" s="470">
        <f>+G13+K13+O13</f>
        <v>1303</v>
      </c>
      <c r="D13" s="469">
        <f>+H13+L13+P13</f>
        <v>10148</v>
      </c>
      <c r="E13" s="470">
        <f>+I13+M13+Q13</f>
        <v>6147</v>
      </c>
      <c r="F13" s="492">
        <f>+G13+H13+I13</f>
        <v>10385</v>
      </c>
      <c r="G13" s="376">
        <v>1043</v>
      </c>
      <c r="H13" s="386">
        <v>5009</v>
      </c>
      <c r="I13" s="722">
        <v>4333</v>
      </c>
      <c r="J13" s="492">
        <f>+K13+L13+M13</f>
        <v>6330</v>
      </c>
      <c r="K13" s="376">
        <v>226</v>
      </c>
      <c r="L13" s="386">
        <v>4746</v>
      </c>
      <c r="M13" s="722">
        <v>1358</v>
      </c>
      <c r="N13" s="492">
        <f>+O13+P13+Q13</f>
        <v>883</v>
      </c>
      <c r="O13" s="723">
        <v>34</v>
      </c>
      <c r="P13" s="386">
        <v>393</v>
      </c>
      <c r="Q13" s="386">
        <v>456</v>
      </c>
      <c r="R13" s="492">
        <v>24</v>
      </c>
      <c r="S13" s="484" t="s">
        <v>9</v>
      </c>
      <c r="T13" s="469">
        <v>24</v>
      </c>
      <c r="U13" s="484" t="s">
        <v>9</v>
      </c>
    </row>
    <row r="14" spans="1:22" ht="13.5">
      <c r="A14" s="513" t="s">
        <v>116</v>
      </c>
      <c r="B14" s="521">
        <f>+F14</f>
        <v>60</v>
      </c>
      <c r="C14" s="517">
        <f>+G14</f>
        <v>40</v>
      </c>
      <c r="D14" s="518" t="s">
        <v>9</v>
      </c>
      <c r="E14" s="517">
        <f>+I14</f>
        <v>20</v>
      </c>
      <c r="F14" s="506">
        <f>+G14+I14</f>
        <v>60</v>
      </c>
      <c r="G14" s="379">
        <v>40</v>
      </c>
      <c r="H14" s="485"/>
      <c r="I14" s="767">
        <v>20</v>
      </c>
      <c r="J14" s="506" t="s">
        <v>9</v>
      </c>
      <c r="K14" s="379" t="s">
        <v>9</v>
      </c>
      <c r="L14" s="485" t="s">
        <v>9</v>
      </c>
      <c r="M14" s="767" t="s">
        <v>9</v>
      </c>
      <c r="N14" s="524" t="s">
        <v>9</v>
      </c>
      <c r="O14" s="724" t="s">
        <v>9</v>
      </c>
      <c r="P14" s="485" t="s">
        <v>9</v>
      </c>
      <c r="Q14" s="485" t="s">
        <v>9</v>
      </c>
      <c r="R14" s="506" t="s">
        <v>9</v>
      </c>
      <c r="S14" s="485" t="s">
        <v>9</v>
      </c>
      <c r="T14" s="518" t="s">
        <v>9</v>
      </c>
      <c r="U14" s="485" t="s">
        <v>9</v>
      </c>
    </row>
    <row r="15" spans="1:22">
      <c r="A15" s="315"/>
      <c r="B15" s="314"/>
      <c r="C15" s="314"/>
      <c r="D15" s="314"/>
      <c r="E15" s="314"/>
      <c r="F15" s="307"/>
      <c r="G15" s="311"/>
      <c r="H15" s="313"/>
      <c r="I15" s="311"/>
      <c r="J15" s="296"/>
      <c r="K15" s="299"/>
      <c r="L15" s="299"/>
      <c r="M15" s="299"/>
      <c r="N15" s="296"/>
      <c r="O15" s="299"/>
      <c r="P15" s="299"/>
      <c r="Q15" s="299"/>
      <c r="R15" s="308"/>
      <c r="S15" s="308"/>
      <c r="T15" s="271"/>
      <c r="U15" s="308"/>
    </row>
    <row r="16" spans="1:22" ht="14.25">
      <c r="A16" s="1494" t="s">
        <v>117</v>
      </c>
      <c r="B16" s="1494"/>
      <c r="C16" s="1494"/>
      <c r="D16" s="1494"/>
      <c r="E16" s="1494"/>
      <c r="F16" s="1494"/>
      <c r="G16" s="1494"/>
      <c r="H16" s="1494"/>
      <c r="I16" s="1494"/>
      <c r="J16" s="1494"/>
      <c r="K16" s="1494"/>
      <c r="L16" s="309"/>
      <c r="M16" s="309"/>
      <c r="N16" s="274"/>
      <c r="O16" s="274"/>
      <c r="P16" s="274"/>
      <c r="Q16" s="274"/>
      <c r="R16" s="274"/>
      <c r="S16" s="274"/>
      <c r="T16" s="274"/>
      <c r="U16" s="274"/>
    </row>
    <row r="17" spans="1:21">
      <c r="A17" s="10" t="s">
        <v>11</v>
      </c>
      <c r="B17" s="274"/>
      <c r="C17" s="274"/>
      <c r="D17" s="274"/>
      <c r="E17" s="274"/>
      <c r="F17" s="274"/>
      <c r="G17" s="274"/>
      <c r="H17" s="274"/>
      <c r="I17" s="274"/>
      <c r="J17" s="274"/>
      <c r="K17" s="274"/>
      <c r="L17" s="274"/>
      <c r="M17" s="274"/>
      <c r="N17" s="274"/>
      <c r="O17" s="274"/>
      <c r="P17" s="274"/>
      <c r="Q17" s="274"/>
      <c r="R17" s="274"/>
      <c r="S17" s="274"/>
      <c r="T17" s="274"/>
      <c r="U17" s="274"/>
    </row>
    <row r="18" spans="1:21">
      <c r="A18" s="274"/>
      <c r="B18" s="274"/>
      <c r="C18" s="274"/>
      <c r="D18" s="274"/>
      <c r="E18" s="274"/>
      <c r="F18" s="274"/>
      <c r="G18" s="274"/>
      <c r="H18" s="274"/>
      <c r="I18" s="274"/>
      <c r="J18" s="274"/>
      <c r="K18" s="274"/>
      <c r="L18" s="274"/>
      <c r="M18" s="274"/>
      <c r="N18" s="274"/>
      <c r="O18" s="274"/>
      <c r="P18" s="274"/>
      <c r="Q18" s="274"/>
      <c r="R18" s="274"/>
      <c r="S18" s="274"/>
      <c r="T18" s="274"/>
      <c r="U18" s="274"/>
    </row>
    <row r="19" spans="1:21">
      <c r="B19" s="274"/>
      <c r="C19" s="274"/>
      <c r="D19" s="274"/>
      <c r="E19" s="274"/>
      <c r="F19" s="274"/>
      <c r="G19" s="274"/>
      <c r="H19" s="274"/>
      <c r="I19" s="274"/>
      <c r="J19" s="274"/>
      <c r="K19" s="274"/>
      <c r="L19" s="274"/>
      <c r="M19" s="274"/>
      <c r="N19" s="274"/>
      <c r="O19" s="274"/>
      <c r="P19" s="274"/>
      <c r="Q19" s="274"/>
      <c r="R19" s="274"/>
      <c r="S19" s="274"/>
      <c r="T19" s="274"/>
      <c r="U19" s="274"/>
    </row>
    <row r="20" spans="1:21">
      <c r="A20" s="274"/>
      <c r="B20" s="274"/>
      <c r="C20" s="274"/>
      <c r="D20" s="274"/>
      <c r="E20" s="274"/>
      <c r="F20" s="274"/>
      <c r="G20" s="274"/>
      <c r="H20" s="274"/>
      <c r="I20" s="274"/>
      <c r="J20" s="274"/>
      <c r="K20" s="274"/>
      <c r="L20" s="274"/>
      <c r="M20" s="274"/>
      <c r="N20" s="274"/>
      <c r="O20" s="274"/>
      <c r="P20" s="274"/>
      <c r="Q20" s="274"/>
      <c r="R20" s="274"/>
      <c r="S20" s="274"/>
      <c r="T20" s="274"/>
      <c r="U20" s="274"/>
    </row>
    <row r="22" spans="1:21">
      <c r="A22" s="407"/>
      <c r="B22" s="407"/>
      <c r="C22" s="407"/>
      <c r="D22" s="407"/>
      <c r="E22" s="407"/>
      <c r="F22" s="407"/>
      <c r="G22" s="407"/>
      <c r="H22" s="407"/>
      <c r="I22" s="407"/>
      <c r="J22" s="407"/>
      <c r="K22" s="407"/>
      <c r="L22" s="407"/>
      <c r="M22" s="407"/>
      <c r="N22" s="407"/>
      <c r="O22" s="407"/>
    </row>
    <row r="23" spans="1:21">
      <c r="A23" s="525" t="s">
        <v>160</v>
      </c>
      <c r="B23" s="407"/>
      <c r="C23" s="525">
        <v>2014</v>
      </c>
      <c r="D23" s="525">
        <v>2014</v>
      </c>
      <c r="E23" s="525">
        <v>2014</v>
      </c>
      <c r="F23" s="525">
        <v>2014</v>
      </c>
      <c r="G23" s="525">
        <v>2014</v>
      </c>
      <c r="H23" s="525">
        <v>2014</v>
      </c>
      <c r="I23" s="525">
        <v>2014</v>
      </c>
      <c r="J23" s="525">
        <v>2014</v>
      </c>
      <c r="K23" s="525">
        <v>2014</v>
      </c>
      <c r="L23" s="525">
        <v>2014</v>
      </c>
      <c r="M23" s="407"/>
      <c r="N23" s="407"/>
      <c r="O23" s="407"/>
    </row>
    <row r="24" spans="1:21">
      <c r="A24" s="525" t="s">
        <v>334</v>
      </c>
      <c r="B24" s="407"/>
      <c r="C24" s="525" t="s">
        <v>335</v>
      </c>
      <c r="D24" s="525" t="s">
        <v>335</v>
      </c>
      <c r="E24" s="525" t="s">
        <v>335</v>
      </c>
      <c r="F24" s="525" t="s">
        <v>150</v>
      </c>
      <c r="G24" s="525" t="s">
        <v>150</v>
      </c>
      <c r="H24" s="525" t="s">
        <v>150</v>
      </c>
      <c r="I24" s="525" t="s">
        <v>205</v>
      </c>
      <c r="J24" s="525" t="s">
        <v>205</v>
      </c>
      <c r="K24" s="525" t="s">
        <v>205</v>
      </c>
      <c r="L24" s="525" t="s">
        <v>204</v>
      </c>
      <c r="M24" s="407"/>
      <c r="N24" s="407"/>
      <c r="O24" s="407"/>
    </row>
    <row r="25" spans="1:21">
      <c r="A25" s="525" t="s">
        <v>336</v>
      </c>
      <c r="B25" s="407"/>
      <c r="C25" s="525" t="s">
        <v>103</v>
      </c>
      <c r="D25" s="525" t="s">
        <v>106</v>
      </c>
      <c r="E25" s="525" t="s">
        <v>107</v>
      </c>
      <c r="F25" s="525" t="s">
        <v>103</v>
      </c>
      <c r="G25" s="525" t="s">
        <v>106</v>
      </c>
      <c r="H25" s="525" t="s">
        <v>107</v>
      </c>
      <c r="I25" s="525" t="s">
        <v>103</v>
      </c>
      <c r="J25" s="525" t="s">
        <v>106</v>
      </c>
      <c r="K25" s="525" t="s">
        <v>107</v>
      </c>
      <c r="L25" s="525" t="s">
        <v>106</v>
      </c>
      <c r="M25" s="407"/>
      <c r="N25" s="407"/>
      <c r="O25" s="407"/>
    </row>
    <row r="26" spans="1:21">
      <c r="A26" s="525" t="s">
        <v>18</v>
      </c>
      <c r="B26" s="407"/>
      <c r="C26" s="525" t="s">
        <v>337</v>
      </c>
      <c r="D26" s="525" t="s">
        <v>337</v>
      </c>
      <c r="E26" s="525" t="s">
        <v>337</v>
      </c>
      <c r="F26" s="525" t="s">
        <v>337</v>
      </c>
      <c r="G26" s="525" t="s">
        <v>337</v>
      </c>
      <c r="H26" s="525" t="s">
        <v>337</v>
      </c>
      <c r="I26" s="525" t="s">
        <v>337</v>
      </c>
      <c r="J26" s="525" t="s">
        <v>337</v>
      </c>
      <c r="K26" s="525" t="s">
        <v>337</v>
      </c>
      <c r="L26" s="525" t="s">
        <v>337</v>
      </c>
      <c r="M26" s="407"/>
      <c r="N26" s="407"/>
      <c r="O26" s="407"/>
    </row>
    <row r="27" spans="1:21">
      <c r="A27" s="525" t="s">
        <v>20</v>
      </c>
      <c r="B27" s="407"/>
      <c r="C27" s="525">
        <v>701</v>
      </c>
      <c r="D27" s="525">
        <v>1349</v>
      </c>
      <c r="E27" s="525">
        <v>2210</v>
      </c>
      <c r="F27" s="525">
        <v>67</v>
      </c>
      <c r="G27" s="525">
        <v>188</v>
      </c>
      <c r="H27" s="525">
        <v>309</v>
      </c>
      <c r="I27" s="525"/>
      <c r="J27" s="525"/>
      <c r="K27" s="525"/>
      <c r="L27" s="525"/>
      <c r="M27" s="407"/>
      <c r="N27" s="407"/>
      <c r="O27" s="407"/>
    </row>
    <row r="28" spans="1:21">
      <c r="A28" s="525" t="s">
        <v>21</v>
      </c>
      <c r="B28" s="407"/>
      <c r="C28" s="526">
        <v>990</v>
      </c>
      <c r="D28" s="526">
        <v>258</v>
      </c>
      <c r="E28" s="526">
        <v>167</v>
      </c>
      <c r="F28" s="526"/>
      <c r="G28" s="526">
        <v>54</v>
      </c>
      <c r="H28" s="526">
        <v>25</v>
      </c>
      <c r="I28" s="526"/>
      <c r="J28" s="526"/>
      <c r="K28" s="526"/>
      <c r="L28" s="526"/>
      <c r="M28" s="527"/>
      <c r="N28" s="407"/>
      <c r="O28" s="407"/>
    </row>
    <row r="29" spans="1:21">
      <c r="A29" s="525" t="s">
        <v>22</v>
      </c>
      <c r="B29" s="407"/>
      <c r="C29" s="526">
        <v>330</v>
      </c>
      <c r="D29" s="526">
        <v>850</v>
      </c>
      <c r="E29" s="526">
        <v>3628</v>
      </c>
      <c r="F29" s="526">
        <v>247</v>
      </c>
      <c r="G29" s="526">
        <v>254</v>
      </c>
      <c r="H29" s="526">
        <v>1544</v>
      </c>
      <c r="I29" s="407"/>
      <c r="J29" s="407"/>
      <c r="K29" s="407"/>
      <c r="L29" s="526"/>
      <c r="M29" s="407"/>
      <c r="N29" s="407"/>
      <c r="O29" s="407"/>
    </row>
    <row r="30" spans="1:21">
      <c r="A30" s="525" t="s">
        <v>23</v>
      </c>
      <c r="B30" s="407"/>
      <c r="C30" s="526">
        <v>726</v>
      </c>
      <c r="D30" s="526">
        <v>2115</v>
      </c>
      <c r="E30" s="526">
        <v>2093</v>
      </c>
      <c r="F30" s="526">
        <v>194</v>
      </c>
      <c r="G30" s="526">
        <v>381</v>
      </c>
      <c r="H30" s="526">
        <v>288</v>
      </c>
      <c r="I30" s="526"/>
      <c r="J30" s="526">
        <v>102</v>
      </c>
      <c r="K30" s="526">
        <v>1087</v>
      </c>
      <c r="L30" s="526"/>
      <c r="M30" s="527"/>
      <c r="N30" s="407"/>
      <c r="O30" s="407"/>
    </row>
    <row r="31" spans="1:21">
      <c r="A31" s="525" t="s">
        <v>24</v>
      </c>
      <c r="B31" s="407"/>
      <c r="C31" s="526">
        <v>1212</v>
      </c>
      <c r="D31" s="526">
        <v>4644</v>
      </c>
      <c r="E31" s="526">
        <v>4632</v>
      </c>
      <c r="F31" s="526">
        <v>324</v>
      </c>
      <c r="G31" s="526">
        <v>3651</v>
      </c>
      <c r="H31" s="526">
        <v>1361</v>
      </c>
      <c r="I31" s="526">
        <v>35</v>
      </c>
      <c r="J31" s="526">
        <v>398</v>
      </c>
      <c r="K31" s="526">
        <v>223</v>
      </c>
      <c r="L31" s="526">
        <v>0</v>
      </c>
      <c r="M31" s="527"/>
      <c r="N31" s="407"/>
      <c r="O31" s="407"/>
    </row>
    <row r="32" spans="1:21">
      <c r="A32" s="525" t="s">
        <v>149</v>
      </c>
      <c r="B32" s="526"/>
      <c r="C32" s="526">
        <v>48</v>
      </c>
      <c r="D32" s="407"/>
      <c r="E32" s="526">
        <v>25</v>
      </c>
      <c r="F32" s="407"/>
      <c r="G32" s="407"/>
      <c r="H32" s="407"/>
      <c r="I32" s="407"/>
      <c r="J32" s="407"/>
      <c r="K32" s="407"/>
      <c r="L32" s="407"/>
      <c r="M32" s="407"/>
      <c r="N32" s="407"/>
      <c r="O32" s="407"/>
    </row>
    <row r="33" spans="1:15">
      <c r="A33" s="407"/>
      <c r="B33" s="407"/>
      <c r="C33" s="407"/>
      <c r="D33" s="407"/>
      <c r="E33" s="407"/>
      <c r="F33" s="407"/>
      <c r="G33" s="407"/>
      <c r="H33" s="407"/>
      <c r="I33" s="407"/>
      <c r="J33" s="407"/>
      <c r="K33" s="407"/>
      <c r="L33" s="407"/>
      <c r="M33" s="407"/>
      <c r="N33" s="407"/>
      <c r="O33" s="407"/>
    </row>
  </sheetData>
  <mergeCells count="6">
    <mergeCell ref="R4:U4"/>
    <mergeCell ref="A16:K16"/>
    <mergeCell ref="B4:E4"/>
    <mergeCell ref="F4:I4"/>
    <mergeCell ref="J4:M4"/>
    <mergeCell ref="N4:Q4"/>
  </mergeCells>
  <pageMargins left="0.19685039370078741" right="0.19685039370078741" top="0.74803149606299213" bottom="0.74803149606299213" header="0.31496062992125984" footer="0.31496062992125984"/>
  <pageSetup paperSize="9" scale="64" orientation="landscape" horizontalDpi="200" verticalDpi="200" r:id="rId1"/>
  <ignoredErrors>
    <ignoredError sqref="C10 C12 J10 K7 H7:I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0:H25"/>
  <sheetViews>
    <sheetView workbookViewId="0">
      <selection activeCell="A17" sqref="A17"/>
    </sheetView>
  </sheetViews>
  <sheetFormatPr baseColWidth="10" defaultRowHeight="12.75"/>
  <cols>
    <col min="1" max="1" width="45.140625" style="3" customWidth="1"/>
    <col min="2" max="2" width="18.42578125" style="3" customWidth="1"/>
    <col min="3" max="3" width="137.28515625" style="3" customWidth="1"/>
    <col min="4" max="4" width="18.42578125" style="3" customWidth="1"/>
    <col min="5" max="16384" width="11.42578125" style="3"/>
  </cols>
  <sheetData>
    <row r="10" spans="2:8" ht="13.5" thickBot="1"/>
    <row r="11" spans="2:8" ht="47.25" customHeight="1">
      <c r="B11" s="1362" t="s">
        <v>435</v>
      </c>
      <c r="C11" s="1363"/>
      <c r="D11" s="1364"/>
    </row>
    <row r="12" spans="2:8" ht="63" customHeight="1">
      <c r="B12" s="1365"/>
      <c r="C12" s="1366"/>
      <c r="D12" s="1367"/>
      <c r="E12" s="944"/>
      <c r="F12" s="944"/>
      <c r="G12" s="944"/>
      <c r="H12" s="944"/>
    </row>
    <row r="13" spans="2:8" ht="47.25" customHeight="1" thickBot="1">
      <c r="B13" s="1368"/>
      <c r="C13" s="1369"/>
      <c r="D13" s="1370"/>
      <c r="E13" s="942"/>
      <c r="F13" s="942"/>
      <c r="G13" s="942"/>
      <c r="H13" s="942"/>
    </row>
    <row r="14" spans="2:8" ht="13.5" thickBot="1">
      <c r="B14" s="997"/>
      <c r="C14" s="997"/>
      <c r="D14" s="998" t="s">
        <v>436</v>
      </c>
    </row>
    <row r="15" spans="2:8">
      <c r="C15" s="399"/>
    </row>
    <row r="16" spans="2:8">
      <c r="C16" s="399"/>
    </row>
    <row r="17" spans="3:3">
      <c r="C17" s="399"/>
    </row>
    <row r="18" spans="3:3">
      <c r="C18" s="399"/>
    </row>
    <row r="19" spans="3:3">
      <c r="C19" s="399"/>
    </row>
    <row r="20" spans="3:3">
      <c r="C20" s="399"/>
    </row>
    <row r="21" spans="3:3">
      <c r="C21" s="399"/>
    </row>
    <row r="22" spans="3:3">
      <c r="C22" s="399"/>
    </row>
    <row r="23" spans="3:3">
      <c r="C23" s="399"/>
    </row>
    <row r="24" spans="3:3">
      <c r="C24" s="399"/>
    </row>
    <row r="25" spans="3:3">
      <c r="C25" s="399"/>
    </row>
  </sheetData>
  <mergeCells count="1">
    <mergeCell ref="B11:D13"/>
  </mergeCells>
  <pageMargins left="0.17" right="0.17" top="0.74803149606299213" bottom="3.35" header="0.31496062992125984" footer="2.65"/>
  <pageSetup scale="52" orientation="landscape" r:id="rId1"/>
  <headerFooter>
    <oddFooter>&amp;C&amp;G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R28"/>
  <sheetViews>
    <sheetView view="pageLayout" zoomScaleNormal="85" workbookViewId="0">
      <selection activeCell="K12" sqref="K12"/>
    </sheetView>
  </sheetViews>
  <sheetFormatPr baseColWidth="10" defaultColWidth="11.42578125" defaultRowHeight="12.75"/>
  <cols>
    <col min="1" max="10" width="11.42578125" style="3"/>
    <col min="11" max="11" width="10" style="3" customWidth="1"/>
    <col min="12" max="12" width="15.140625" style="3" customWidth="1"/>
    <col min="13" max="16384" width="11.42578125" style="3"/>
  </cols>
  <sheetData>
    <row r="1" spans="1:18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8" t="s">
        <v>436</v>
      </c>
    </row>
    <row r="2" spans="1:18" ht="21" customHeight="1">
      <c r="A2" s="301" t="s">
        <v>485</v>
      </c>
    </row>
    <row r="5" spans="1:18">
      <c r="J5" s="334"/>
      <c r="K5" s="334"/>
      <c r="L5" s="334"/>
      <c r="M5" s="334"/>
      <c r="N5" s="334"/>
      <c r="O5" s="334"/>
      <c r="P5" s="334"/>
      <c r="Q5" s="334"/>
      <c r="R5" s="334"/>
    </row>
    <row r="6" spans="1:18">
      <c r="J6" s="334"/>
      <c r="K6" s="334"/>
      <c r="L6" s="334"/>
      <c r="M6" s="334"/>
      <c r="N6" s="334"/>
      <c r="O6" s="334"/>
      <c r="P6" s="334"/>
      <c r="Q6" s="334"/>
      <c r="R6" s="334"/>
    </row>
    <row r="7" spans="1:18">
      <c r="J7" s="334"/>
      <c r="K7" s="334"/>
      <c r="L7" s="334"/>
      <c r="M7" s="334"/>
      <c r="N7" s="334"/>
      <c r="O7" s="334"/>
      <c r="P7" s="334"/>
      <c r="Q7" s="334"/>
      <c r="R7" s="334"/>
    </row>
    <row r="8" spans="1:18">
      <c r="J8" s="334"/>
      <c r="K8" s="334"/>
      <c r="L8" s="334"/>
      <c r="M8" s="334"/>
      <c r="N8" s="334"/>
      <c r="O8" s="334"/>
      <c r="P8" s="334"/>
      <c r="Q8" s="334"/>
      <c r="R8" s="334"/>
    </row>
    <row r="9" spans="1:18">
      <c r="J9" s="334"/>
      <c r="K9" s="334"/>
      <c r="L9" s="315"/>
      <c r="M9" s="1099"/>
      <c r="N9" s="1099"/>
      <c r="O9" s="1099"/>
      <c r="P9" s="334"/>
      <c r="Q9" s="334"/>
      <c r="R9" s="334"/>
    </row>
    <row r="10" spans="1:18">
      <c r="J10" s="334"/>
      <c r="K10" s="334"/>
      <c r="L10" s="285"/>
      <c r="M10" s="307"/>
      <c r="N10" s="307"/>
      <c r="O10" s="307"/>
      <c r="P10" s="334"/>
      <c r="Q10" s="334"/>
      <c r="R10" s="334"/>
    </row>
    <row r="11" spans="1:18">
      <c r="J11" s="334"/>
      <c r="K11" s="334"/>
      <c r="L11" s="362"/>
      <c r="M11" s="363" t="s">
        <v>115</v>
      </c>
      <c r="N11" s="363" t="s">
        <v>110</v>
      </c>
      <c r="O11" s="363" t="s">
        <v>111</v>
      </c>
      <c r="P11" s="366"/>
      <c r="Q11" s="334"/>
      <c r="R11" s="334"/>
    </row>
    <row r="12" spans="1:18">
      <c r="J12" s="334"/>
      <c r="K12" s="334"/>
      <c r="L12" s="362" t="s">
        <v>20</v>
      </c>
      <c r="M12" s="528">
        <v>889</v>
      </c>
      <c r="N12" s="528">
        <v>1715</v>
      </c>
      <c r="O12" s="528">
        <v>3037</v>
      </c>
      <c r="P12" s="366"/>
      <c r="Q12" s="334"/>
      <c r="R12" s="334"/>
    </row>
    <row r="13" spans="1:18">
      <c r="J13" s="334"/>
      <c r="K13" s="334"/>
      <c r="L13" s="362" t="s">
        <v>21</v>
      </c>
      <c r="M13" s="528">
        <v>918</v>
      </c>
      <c r="N13" s="528">
        <v>412</v>
      </c>
      <c r="O13" s="528">
        <v>219</v>
      </c>
      <c r="P13" s="366"/>
      <c r="Q13" s="334"/>
      <c r="R13" s="334"/>
    </row>
    <row r="14" spans="1:18">
      <c r="J14" s="334"/>
      <c r="K14" s="334"/>
      <c r="L14" s="362" t="s">
        <v>22</v>
      </c>
      <c r="M14" s="528">
        <v>322</v>
      </c>
      <c r="N14" s="528">
        <v>1092</v>
      </c>
      <c r="O14" s="528">
        <v>5687</v>
      </c>
      <c r="P14" s="366"/>
      <c r="Q14" s="334"/>
      <c r="R14" s="334"/>
    </row>
    <row r="15" spans="1:18">
      <c r="J15" s="334"/>
      <c r="K15" s="334"/>
      <c r="L15" s="362" t="s">
        <v>23</v>
      </c>
      <c r="M15" s="528">
        <v>848</v>
      </c>
      <c r="N15" s="528">
        <v>2848</v>
      </c>
      <c r="O15" s="528">
        <v>3386</v>
      </c>
      <c r="P15" s="366"/>
      <c r="Q15" s="334"/>
      <c r="R15" s="334"/>
    </row>
    <row r="16" spans="1:18">
      <c r="J16" s="334"/>
      <c r="K16" s="334"/>
      <c r="L16" s="362" t="s">
        <v>24</v>
      </c>
      <c r="M16" s="528">
        <v>1303</v>
      </c>
      <c r="N16" s="528">
        <v>10148</v>
      </c>
      <c r="O16" s="528">
        <v>6147</v>
      </c>
      <c r="P16" s="366"/>
      <c r="Q16" s="334"/>
      <c r="R16" s="334"/>
    </row>
    <row r="17" spans="1:18">
      <c r="J17" s="334"/>
      <c r="K17" s="334"/>
      <c r="L17" s="362"/>
      <c r="M17" s="528"/>
      <c r="N17" s="528"/>
      <c r="O17" s="528"/>
      <c r="P17" s="366"/>
      <c r="Q17" s="334"/>
      <c r="R17" s="334"/>
    </row>
    <row r="18" spans="1:18">
      <c r="J18" s="334"/>
      <c r="K18" s="334"/>
      <c r="L18" s="366"/>
      <c r="M18" s="366"/>
      <c r="N18" s="366"/>
      <c r="O18" s="366"/>
      <c r="P18" s="366"/>
      <c r="Q18" s="334"/>
      <c r="R18" s="334"/>
    </row>
    <row r="19" spans="1:18">
      <c r="J19" s="334"/>
      <c r="K19" s="334"/>
      <c r="L19" s="334"/>
      <c r="M19" s="334"/>
      <c r="N19" s="334"/>
      <c r="O19" s="334"/>
      <c r="P19" s="334"/>
      <c r="Q19" s="334"/>
      <c r="R19" s="334"/>
    </row>
    <row r="20" spans="1:18">
      <c r="J20" s="334"/>
      <c r="K20" s="334"/>
      <c r="L20" s="334"/>
      <c r="M20" s="334"/>
      <c r="N20" s="334"/>
      <c r="O20" s="334"/>
      <c r="P20" s="334"/>
      <c r="Q20" s="334"/>
      <c r="R20" s="334"/>
    </row>
    <row r="21" spans="1:18">
      <c r="K21" s="334"/>
      <c r="L21" s="334"/>
      <c r="M21" s="334"/>
      <c r="N21" s="334"/>
      <c r="O21" s="334"/>
      <c r="P21" s="334"/>
      <c r="Q21" s="334"/>
    </row>
    <row r="22" spans="1:18">
      <c r="K22" s="334"/>
      <c r="L22" s="334"/>
      <c r="M22" s="334"/>
      <c r="N22" s="334"/>
      <c r="O22" s="334"/>
      <c r="P22" s="334"/>
      <c r="Q22" s="334"/>
    </row>
    <row r="23" spans="1:18">
      <c r="K23" s="334"/>
      <c r="L23" s="334"/>
      <c r="M23" s="334"/>
      <c r="N23" s="334"/>
      <c r="O23" s="334"/>
      <c r="P23" s="334"/>
      <c r="Q23" s="334"/>
    </row>
    <row r="28" spans="1:18">
      <c r="A28" s="10" t="s">
        <v>11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V24"/>
  <sheetViews>
    <sheetView view="pageLayout" zoomScale="70" zoomScaleNormal="85" zoomScalePageLayoutView="70" workbookViewId="0">
      <selection activeCell="Q26" sqref="Q26"/>
    </sheetView>
  </sheetViews>
  <sheetFormatPr baseColWidth="10" defaultColWidth="11.42578125" defaultRowHeight="12.75"/>
  <cols>
    <col min="1" max="1" width="18.85546875" style="137" customWidth="1"/>
    <col min="2" max="2" width="7.5703125" style="137" customWidth="1"/>
    <col min="3" max="3" width="10.28515625" style="137" customWidth="1"/>
    <col min="4" max="4" width="8.7109375" style="137" customWidth="1"/>
    <col min="5" max="5" width="12.5703125" style="137" customWidth="1"/>
    <col min="6" max="6" width="8.42578125" style="137" customWidth="1"/>
    <col min="7" max="7" width="10.28515625" style="137" customWidth="1"/>
    <col min="8" max="8" width="8.7109375" style="137" customWidth="1"/>
    <col min="9" max="9" width="12.5703125" style="137" customWidth="1"/>
    <col min="10" max="10" width="6.85546875" style="137" bestFit="1" customWidth="1"/>
    <col min="11" max="11" width="10.42578125" style="137" bestFit="1" customWidth="1"/>
    <col min="12" max="12" width="8.85546875" style="137" bestFit="1" customWidth="1"/>
    <col min="13" max="13" width="12.7109375" style="137" bestFit="1" customWidth="1"/>
    <col min="14" max="14" width="6.5703125" style="137" bestFit="1" customWidth="1"/>
    <col min="15" max="15" width="10.42578125" style="137" bestFit="1" customWidth="1"/>
    <col min="16" max="16" width="8.85546875" style="137" bestFit="1" customWidth="1"/>
    <col min="17" max="17" width="12.7109375" style="137" bestFit="1" customWidth="1"/>
    <col min="18" max="18" width="6.28515625" style="137" bestFit="1" customWidth="1"/>
    <col min="19" max="19" width="10.28515625" style="137" bestFit="1" customWidth="1"/>
    <col min="20" max="20" width="8.85546875" style="137" bestFit="1" customWidth="1"/>
    <col min="21" max="21" width="12.5703125" style="137" bestFit="1" customWidth="1"/>
    <col min="22" max="16384" width="11.42578125" style="137"/>
  </cols>
  <sheetData>
    <row r="1" spans="1:22" s="3" customFormat="1" ht="20.25" customHeight="1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7"/>
      <c r="P1" s="997"/>
      <c r="Q1" s="997"/>
      <c r="R1" s="997"/>
      <c r="S1" s="997"/>
      <c r="T1" s="997"/>
      <c r="U1" s="997"/>
      <c r="V1" s="998" t="s">
        <v>436</v>
      </c>
    </row>
    <row r="2" spans="1:22" ht="19.5" customHeight="1">
      <c r="A2" s="160" t="s">
        <v>486</v>
      </c>
    </row>
    <row r="4" spans="1:22">
      <c r="A4" s="162"/>
      <c r="B4" s="1498" t="s">
        <v>5</v>
      </c>
      <c r="C4" s="1499"/>
      <c r="D4" s="1499"/>
      <c r="E4" s="1499"/>
      <c r="F4" s="1495" t="s">
        <v>6</v>
      </c>
      <c r="G4" s="1496"/>
      <c r="H4" s="1496"/>
      <c r="I4" s="1496"/>
      <c r="J4" s="1500" t="s">
        <v>7</v>
      </c>
      <c r="K4" s="1500"/>
      <c r="L4" s="1500"/>
      <c r="M4" s="1500"/>
      <c r="N4" s="1495" t="s">
        <v>10</v>
      </c>
      <c r="O4" s="1496"/>
      <c r="P4" s="1496"/>
      <c r="Q4" s="1496"/>
      <c r="R4" s="1500" t="s">
        <v>100</v>
      </c>
      <c r="S4" s="1500"/>
      <c r="T4" s="1500"/>
      <c r="U4" s="1500"/>
    </row>
    <row r="5" spans="1:22">
      <c r="A5" s="166" t="s">
        <v>18</v>
      </c>
      <c r="B5" s="163" t="s">
        <v>5</v>
      </c>
      <c r="C5" s="163" t="s">
        <v>115</v>
      </c>
      <c r="D5" s="163" t="s">
        <v>110</v>
      </c>
      <c r="E5" s="163" t="s">
        <v>111</v>
      </c>
      <c r="F5" s="163" t="s">
        <v>2</v>
      </c>
      <c r="G5" s="163" t="s">
        <v>115</v>
      </c>
      <c r="H5" s="163" t="s">
        <v>110</v>
      </c>
      <c r="I5" s="163" t="s">
        <v>111</v>
      </c>
      <c r="J5" s="163" t="s">
        <v>2</v>
      </c>
      <c r="K5" s="163" t="s">
        <v>115</v>
      </c>
      <c r="L5" s="163" t="s">
        <v>110</v>
      </c>
      <c r="M5" s="163" t="s">
        <v>111</v>
      </c>
      <c r="N5" s="163" t="s">
        <v>2</v>
      </c>
      <c r="O5" s="163" t="s">
        <v>115</v>
      </c>
      <c r="P5" s="163" t="s">
        <v>110</v>
      </c>
      <c r="Q5" s="163" t="s">
        <v>111</v>
      </c>
      <c r="R5" s="163" t="s">
        <v>5</v>
      </c>
      <c r="S5" s="163" t="s">
        <v>115</v>
      </c>
      <c r="T5" s="163" t="s">
        <v>110</v>
      </c>
      <c r="U5" s="163" t="s">
        <v>111</v>
      </c>
    </row>
    <row r="6" spans="1:22" ht="3" customHeight="1">
      <c r="A6" s="162"/>
      <c r="B6" s="164"/>
      <c r="C6" s="165"/>
      <c r="D6" s="165"/>
      <c r="E6" s="165"/>
      <c r="F6" s="164"/>
      <c r="G6" s="165"/>
      <c r="H6" s="165"/>
      <c r="I6" s="165"/>
      <c r="J6" s="164"/>
      <c r="K6" s="165"/>
      <c r="L6" s="165"/>
      <c r="M6" s="165"/>
      <c r="N6" s="173"/>
      <c r="O6" s="174"/>
      <c r="P6" s="174"/>
      <c r="Q6" s="174"/>
      <c r="R6" s="164"/>
      <c r="S6" s="165"/>
      <c r="T6" s="165"/>
      <c r="U6" s="165"/>
    </row>
    <row r="7" spans="1:22">
      <c r="A7" s="360" t="s">
        <v>2</v>
      </c>
      <c r="B7" s="529">
        <f t="shared" ref="B7:J7" si="0">+B9+B10+B11+B12+B13</f>
        <v>16569</v>
      </c>
      <c r="C7" s="529">
        <f t="shared" si="0"/>
        <v>2314</v>
      </c>
      <c r="D7" s="529">
        <f t="shared" si="0"/>
        <v>3861</v>
      </c>
      <c r="E7" s="529">
        <f t="shared" si="0"/>
        <v>10394</v>
      </c>
      <c r="F7" s="530">
        <f t="shared" si="0"/>
        <v>10458</v>
      </c>
      <c r="G7" s="530">
        <f t="shared" si="0"/>
        <v>2027</v>
      </c>
      <c r="H7" s="530">
        <f t="shared" si="0"/>
        <v>1753</v>
      </c>
      <c r="I7" s="530">
        <f t="shared" si="0"/>
        <v>6678</v>
      </c>
      <c r="J7" s="530">
        <f t="shared" si="0"/>
        <v>4575</v>
      </c>
      <c r="K7" s="530">
        <f>+K9+K11+K12+K13</f>
        <v>276</v>
      </c>
      <c r="L7" s="530">
        <f>+L9+L10+L11+L12+L13</f>
        <v>1982</v>
      </c>
      <c r="M7" s="530">
        <f>+M9+M10+M11+M12+M13</f>
        <v>2317</v>
      </c>
      <c r="N7" s="530">
        <f>+N9+N12+N13</f>
        <v>1501</v>
      </c>
      <c r="O7" s="530">
        <f>+O13</f>
        <v>11</v>
      </c>
      <c r="P7" s="530">
        <f>+P12+P13</f>
        <v>91</v>
      </c>
      <c r="Q7" s="530">
        <f>+Q9+Q12+Q13</f>
        <v>1399</v>
      </c>
      <c r="R7" s="529">
        <f>+R13</f>
        <v>35</v>
      </c>
      <c r="S7" s="529" t="s">
        <v>9</v>
      </c>
      <c r="T7" s="529">
        <f>+T13</f>
        <v>35</v>
      </c>
      <c r="U7" s="529" t="s">
        <v>9</v>
      </c>
    </row>
    <row r="8" spans="1:22" ht="3" customHeight="1">
      <c r="A8" s="162"/>
      <c r="B8" s="187"/>
      <c r="C8" s="187"/>
      <c r="D8" s="187"/>
      <c r="E8" s="187"/>
      <c r="F8" s="187"/>
      <c r="G8" s="191"/>
      <c r="H8" s="191"/>
      <c r="I8" s="191"/>
      <c r="J8" s="187"/>
      <c r="K8" s="191"/>
      <c r="L8" s="191"/>
      <c r="M8" s="191"/>
      <c r="N8" s="187"/>
      <c r="O8" s="191"/>
      <c r="P8" s="191"/>
      <c r="Q8" s="191"/>
      <c r="R8" s="187"/>
      <c r="S8" s="191"/>
      <c r="T8" s="191"/>
      <c r="U8" s="191"/>
    </row>
    <row r="9" spans="1:22">
      <c r="A9" s="168" t="s">
        <v>20</v>
      </c>
      <c r="B9" s="1291">
        <f>+C9+D9+E9</f>
        <v>2385</v>
      </c>
      <c r="C9" s="1292">
        <f>+G9+K9</f>
        <v>440</v>
      </c>
      <c r="D9" s="1293">
        <f>+H9+L9</f>
        <v>447</v>
      </c>
      <c r="E9" s="1294">
        <f>+I9+M9+Q9</f>
        <v>1498</v>
      </c>
      <c r="F9" s="1295">
        <f>+G9+H9+I9</f>
        <v>2045</v>
      </c>
      <c r="G9" s="1296">
        <v>434</v>
      </c>
      <c r="H9" s="1297">
        <v>375</v>
      </c>
      <c r="I9" s="1296">
        <v>1236</v>
      </c>
      <c r="J9" s="1295">
        <f>+K9+L9+M9</f>
        <v>336</v>
      </c>
      <c r="K9" s="1296">
        <v>6</v>
      </c>
      <c r="L9" s="1297">
        <v>72</v>
      </c>
      <c r="M9" s="1296">
        <v>258</v>
      </c>
      <c r="N9" s="1298">
        <f>+Q9</f>
        <v>4</v>
      </c>
      <c r="O9" s="1297" t="s">
        <v>9</v>
      </c>
      <c r="P9" s="1299" t="s">
        <v>9</v>
      </c>
      <c r="Q9" s="1296">
        <v>4</v>
      </c>
      <c r="R9" s="1295" t="s">
        <v>9</v>
      </c>
      <c r="S9" s="1296" t="s">
        <v>9</v>
      </c>
      <c r="T9" s="1297" t="s">
        <v>9</v>
      </c>
      <c r="U9" s="1299" t="s">
        <v>9</v>
      </c>
    </row>
    <row r="10" spans="1:22">
      <c r="A10" s="169" t="s">
        <v>21</v>
      </c>
      <c r="B10" s="1300">
        <f>+C10+D10+E10</f>
        <v>975</v>
      </c>
      <c r="C10" s="1301">
        <f>+G10</f>
        <v>766</v>
      </c>
      <c r="D10" s="1302">
        <f>+H10+L10</f>
        <v>132</v>
      </c>
      <c r="E10" s="733">
        <f>+I10+M10</f>
        <v>77</v>
      </c>
      <c r="F10" s="1303">
        <f>+G10+H10+I10</f>
        <v>950</v>
      </c>
      <c r="G10" s="1304">
        <v>766</v>
      </c>
      <c r="H10" s="1305">
        <v>117</v>
      </c>
      <c r="I10" s="1304">
        <v>67</v>
      </c>
      <c r="J10" s="1303">
        <f>+L10+M10</f>
        <v>25</v>
      </c>
      <c r="K10" s="1304" t="s">
        <v>9</v>
      </c>
      <c r="L10" s="1305">
        <v>15</v>
      </c>
      <c r="M10" s="1304">
        <v>10</v>
      </c>
      <c r="N10" s="1306" t="s">
        <v>9</v>
      </c>
      <c r="O10" s="1305" t="s">
        <v>9</v>
      </c>
      <c r="P10" s="1307" t="s">
        <v>9</v>
      </c>
      <c r="Q10" s="1304" t="s">
        <v>9</v>
      </c>
      <c r="R10" s="1303" t="s">
        <v>9</v>
      </c>
      <c r="S10" s="1304" t="s">
        <v>9</v>
      </c>
      <c r="T10" s="1305" t="s">
        <v>9</v>
      </c>
      <c r="U10" s="1307" t="s">
        <v>9</v>
      </c>
    </row>
    <row r="11" spans="1:22">
      <c r="A11" s="169" t="s">
        <v>22</v>
      </c>
      <c r="B11" s="1300">
        <f>+C11+D11+E11</f>
        <v>4460</v>
      </c>
      <c r="C11" s="1301">
        <f>+G11+K11</f>
        <v>194</v>
      </c>
      <c r="D11" s="1302">
        <f>+H11+L11</f>
        <v>265</v>
      </c>
      <c r="E11" s="733">
        <f>+I11+M11</f>
        <v>4001</v>
      </c>
      <c r="F11" s="1303">
        <f>+G11+H11+I11</f>
        <v>3166</v>
      </c>
      <c r="G11" s="1304">
        <v>147</v>
      </c>
      <c r="H11" s="1305">
        <v>135</v>
      </c>
      <c r="I11" s="1304">
        <v>2884</v>
      </c>
      <c r="J11" s="1303">
        <f>+K11+L11+M11</f>
        <v>1294</v>
      </c>
      <c r="K11" s="1304">
        <v>47</v>
      </c>
      <c r="L11" s="1305">
        <v>130</v>
      </c>
      <c r="M11" s="1304">
        <v>1117</v>
      </c>
      <c r="N11" s="1306" t="s">
        <v>9</v>
      </c>
      <c r="O11" s="1305" t="s">
        <v>9</v>
      </c>
      <c r="P11" s="1307" t="s">
        <v>9</v>
      </c>
      <c r="Q11" s="1304" t="s">
        <v>9</v>
      </c>
      <c r="R11" s="1303" t="s">
        <v>9</v>
      </c>
      <c r="S11" s="1304" t="s">
        <v>9</v>
      </c>
      <c r="T11" s="1305" t="s">
        <v>9</v>
      </c>
      <c r="U11" s="1307" t="s">
        <v>9</v>
      </c>
    </row>
    <row r="12" spans="1:22">
      <c r="A12" s="169" t="s">
        <v>23</v>
      </c>
      <c r="B12" s="1300">
        <f>+C12+D12+E12</f>
        <v>2520</v>
      </c>
      <c r="C12" s="1301">
        <f>+G12+K12</f>
        <v>370</v>
      </c>
      <c r="D12" s="1302">
        <f>+H12+L12+P12</f>
        <v>403</v>
      </c>
      <c r="E12" s="733">
        <f>+I12+M12+Q12</f>
        <v>1747</v>
      </c>
      <c r="F12" s="1303">
        <f>+G12+H12+I12</f>
        <v>1152</v>
      </c>
      <c r="G12" s="1304">
        <v>308</v>
      </c>
      <c r="H12" s="1305">
        <v>291</v>
      </c>
      <c r="I12" s="1304">
        <v>553</v>
      </c>
      <c r="J12" s="1303">
        <f>+K12+L12+M12</f>
        <v>342</v>
      </c>
      <c r="K12" s="1304">
        <v>62</v>
      </c>
      <c r="L12" s="1305">
        <v>101</v>
      </c>
      <c r="M12" s="1304">
        <v>179</v>
      </c>
      <c r="N12" s="1306">
        <f>+P12+Q12</f>
        <v>1026</v>
      </c>
      <c r="O12" s="1305" t="s">
        <v>9</v>
      </c>
      <c r="P12" s="1307">
        <v>11</v>
      </c>
      <c r="Q12" s="1304">
        <v>1015</v>
      </c>
      <c r="R12" s="1303" t="s">
        <v>9</v>
      </c>
      <c r="S12" s="1304" t="s">
        <v>9</v>
      </c>
      <c r="T12" s="1305" t="s">
        <v>9</v>
      </c>
      <c r="U12" s="1307" t="s">
        <v>9</v>
      </c>
    </row>
    <row r="13" spans="1:22">
      <c r="A13" s="169" t="s">
        <v>24</v>
      </c>
      <c r="B13" s="1300">
        <f>+C13+D13+E13</f>
        <v>6229</v>
      </c>
      <c r="C13" s="1301">
        <f>+G13+K13+O13</f>
        <v>544</v>
      </c>
      <c r="D13" s="1302">
        <f>+H13+L13+P13+T13</f>
        <v>2614</v>
      </c>
      <c r="E13" s="733">
        <f>+I13+M13+Q13</f>
        <v>3071</v>
      </c>
      <c r="F13" s="1303">
        <f>+G13+H13+I13</f>
        <v>3145</v>
      </c>
      <c r="G13" s="1304">
        <v>372</v>
      </c>
      <c r="H13" s="1305">
        <v>835</v>
      </c>
      <c r="I13" s="1304">
        <v>1938</v>
      </c>
      <c r="J13" s="1303">
        <f>+K13+L13+M13</f>
        <v>2578</v>
      </c>
      <c r="K13" s="1304">
        <v>161</v>
      </c>
      <c r="L13" s="1305">
        <v>1664</v>
      </c>
      <c r="M13" s="1304">
        <v>753</v>
      </c>
      <c r="N13" s="1306">
        <f>+O13+P13+Q13</f>
        <v>471</v>
      </c>
      <c r="O13" s="1305">
        <v>11</v>
      </c>
      <c r="P13" s="1307">
        <v>80</v>
      </c>
      <c r="Q13" s="1304">
        <v>380</v>
      </c>
      <c r="R13" s="1303">
        <f>+T13</f>
        <v>35</v>
      </c>
      <c r="S13" s="1304" t="s">
        <v>9</v>
      </c>
      <c r="T13" s="1305">
        <v>35</v>
      </c>
      <c r="U13" s="1307" t="s">
        <v>9</v>
      </c>
    </row>
    <row r="14" spans="1:22" ht="13.5">
      <c r="A14" s="170" t="s">
        <v>116</v>
      </c>
      <c r="B14" s="521" t="s">
        <v>9</v>
      </c>
      <c r="C14" s="517" t="s">
        <v>9</v>
      </c>
      <c r="D14" s="732" t="s">
        <v>9</v>
      </c>
      <c r="E14" s="518" t="s">
        <v>9</v>
      </c>
      <c r="F14" s="1106" t="s">
        <v>9</v>
      </c>
      <c r="G14" s="488" t="s">
        <v>9</v>
      </c>
      <c r="H14" s="485" t="s">
        <v>9</v>
      </c>
      <c r="I14" s="488" t="s">
        <v>9</v>
      </c>
      <c r="J14" s="1106" t="s">
        <v>9</v>
      </c>
      <c r="K14" s="518" t="s">
        <v>9</v>
      </c>
      <c r="L14" s="517" t="s">
        <v>9</v>
      </c>
      <c r="M14" s="518" t="s">
        <v>9</v>
      </c>
      <c r="N14" s="717" t="s">
        <v>9</v>
      </c>
      <c r="O14" s="517" t="s">
        <v>9</v>
      </c>
      <c r="P14" s="732" t="s">
        <v>9</v>
      </c>
      <c r="Q14" s="518" t="s">
        <v>9</v>
      </c>
      <c r="R14" s="1106" t="s">
        <v>9</v>
      </c>
      <c r="S14" s="487" t="s">
        <v>9</v>
      </c>
      <c r="T14" s="517" t="s">
        <v>9</v>
      </c>
      <c r="U14" s="500" t="s">
        <v>9</v>
      </c>
    </row>
    <row r="15" spans="1:22" ht="14.25">
      <c r="A15" s="171"/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</row>
    <row r="16" spans="1:22" ht="14.25">
      <c r="A16" s="1494" t="s">
        <v>117</v>
      </c>
      <c r="B16" s="1494"/>
      <c r="C16" s="1494"/>
      <c r="D16" s="1494"/>
      <c r="E16" s="1494"/>
      <c r="F16" s="1494"/>
      <c r="G16" s="1494"/>
      <c r="H16" s="1494"/>
      <c r="I16" s="1494"/>
      <c r="J16" s="1494"/>
      <c r="K16" s="1494"/>
      <c r="L16" s="172"/>
      <c r="M16" s="172"/>
    </row>
    <row r="17" spans="1:15">
      <c r="A17" s="2" t="s">
        <v>384</v>
      </c>
    </row>
    <row r="22" spans="1:15">
      <c r="A22" s="535"/>
      <c r="B22" s="535"/>
      <c r="C22" s="535"/>
      <c r="D22" s="535"/>
      <c r="E22" s="535"/>
      <c r="F22" s="535"/>
      <c r="G22" s="535"/>
      <c r="H22" s="535"/>
      <c r="I22" s="535"/>
      <c r="J22" s="535"/>
      <c r="K22" s="535"/>
      <c r="L22" s="535"/>
      <c r="M22" s="535"/>
      <c r="N22" s="535"/>
      <c r="O22" s="535"/>
    </row>
    <row r="23" spans="1:15">
      <c r="A23" s="535"/>
      <c r="B23" s="535"/>
      <c r="C23" s="535"/>
      <c r="D23" s="535"/>
      <c r="E23" s="535"/>
      <c r="F23" s="535"/>
      <c r="G23" s="535"/>
      <c r="H23" s="535"/>
      <c r="I23" s="535"/>
      <c r="J23" s="535"/>
      <c r="K23" s="535"/>
      <c r="L23" s="535"/>
      <c r="M23" s="535"/>
      <c r="N23" s="535"/>
      <c r="O23" s="535"/>
    </row>
    <row r="24" spans="1:15">
      <c r="A24" s="535"/>
      <c r="B24" s="535"/>
      <c r="C24" s="535"/>
      <c r="D24" s="535"/>
      <c r="E24" s="535"/>
      <c r="F24" s="535"/>
      <c r="G24" s="535"/>
      <c r="H24" s="535"/>
      <c r="I24" s="535"/>
      <c r="J24" s="535"/>
      <c r="K24" s="535"/>
      <c r="L24" s="535"/>
      <c r="M24" s="535"/>
      <c r="N24" s="535"/>
      <c r="O24" s="535"/>
    </row>
  </sheetData>
  <mergeCells count="6">
    <mergeCell ref="R4:U4"/>
    <mergeCell ref="A16:K16"/>
    <mergeCell ref="B4:E4"/>
    <mergeCell ref="F4:I4"/>
    <mergeCell ref="J4:M4"/>
    <mergeCell ref="N4:Q4"/>
  </mergeCells>
  <pageMargins left="0.39370078740157483" right="0.39370078740157483" top="0.39370078740157483" bottom="0.39370078740157483" header="0" footer="0"/>
  <pageSetup paperSize="9" scale="63" orientation="landscape" r:id="rId1"/>
  <headerFooter alignWithMargins="0"/>
  <ignoredErrors>
    <ignoredError sqref="J10 C10 D13 K7" formula="1"/>
  </ignoredError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Q25"/>
  <sheetViews>
    <sheetView view="pageLayout" zoomScaleNormal="100" workbookViewId="0">
      <selection activeCell="N23" sqref="N23"/>
    </sheetView>
  </sheetViews>
  <sheetFormatPr baseColWidth="10" defaultColWidth="11.42578125" defaultRowHeight="12.75"/>
  <cols>
    <col min="1" max="1" width="5.85546875" style="137" customWidth="1"/>
    <col min="2" max="16384" width="11.42578125" style="137"/>
  </cols>
  <sheetData>
    <row r="1" spans="1:17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8" t="s">
        <v>436</v>
      </c>
    </row>
    <row r="2" spans="1:17" ht="21.75" customHeight="1">
      <c r="A2" s="133" t="s">
        <v>489</v>
      </c>
    </row>
    <row r="3" spans="1:17">
      <c r="B3" s="153"/>
      <c r="C3" s="153"/>
      <c r="D3" s="153"/>
      <c r="E3" s="153"/>
      <c r="F3" s="153"/>
      <c r="G3" s="153"/>
    </row>
    <row r="4" spans="1:17">
      <c r="B4" s="153"/>
      <c r="C4" s="153"/>
      <c r="D4" s="153"/>
      <c r="E4" s="153"/>
      <c r="F4" s="205"/>
      <c r="G4" s="153"/>
    </row>
    <row r="5" spans="1:17">
      <c r="B5" s="153"/>
      <c r="C5" s="153"/>
      <c r="D5" s="153"/>
      <c r="E5" s="153"/>
      <c r="F5" s="153"/>
      <c r="G5" s="153"/>
    </row>
    <row r="6" spans="1:17">
      <c r="B6" s="153"/>
      <c r="C6" s="153"/>
      <c r="D6" s="153"/>
      <c r="E6" s="153"/>
      <c r="F6" s="153"/>
      <c r="G6" s="153"/>
    </row>
    <row r="7" spans="1:17">
      <c r="B7" s="153"/>
      <c r="C7" s="153"/>
      <c r="D7" s="153"/>
      <c r="E7" s="153"/>
      <c r="F7" s="153"/>
      <c r="G7" s="153"/>
    </row>
    <row r="8" spans="1:17">
      <c r="B8" s="153"/>
      <c r="C8" s="153"/>
      <c r="D8" s="153"/>
      <c r="E8" s="153"/>
      <c r="F8" s="153"/>
      <c r="G8" s="153"/>
    </row>
    <row r="9" spans="1:17">
      <c r="B9" s="153"/>
      <c r="C9" s="153"/>
      <c r="D9" s="153"/>
      <c r="E9" s="153"/>
      <c r="F9" s="153"/>
      <c r="G9" s="153"/>
    </row>
    <row r="10" spans="1:17">
      <c r="B10" s="153"/>
      <c r="C10" s="277"/>
      <c r="D10" s="277"/>
      <c r="E10" s="270"/>
      <c r="F10" s="153"/>
      <c r="G10" s="153"/>
    </row>
    <row r="11" spans="1:17">
      <c r="B11" s="153"/>
      <c r="C11" s="269"/>
      <c r="D11" s="269"/>
      <c r="E11" s="269"/>
      <c r="F11" s="269"/>
      <c r="G11" s="153"/>
      <c r="N11" s="709"/>
      <c r="O11" s="709" t="s">
        <v>115</v>
      </c>
      <c r="P11" s="709" t="s">
        <v>110</v>
      </c>
      <c r="Q11" s="709" t="s">
        <v>111</v>
      </c>
    </row>
    <row r="12" spans="1:17">
      <c r="B12" s="153"/>
      <c r="C12" s="179"/>
      <c r="D12" s="179"/>
      <c r="E12" s="179"/>
      <c r="F12" s="179"/>
      <c r="G12" s="153"/>
      <c r="N12" s="709" t="s">
        <v>20</v>
      </c>
      <c r="O12" s="709">
        <v>440</v>
      </c>
      <c r="P12" s="709">
        <v>447</v>
      </c>
      <c r="Q12" s="709">
        <v>1498</v>
      </c>
    </row>
    <row r="13" spans="1:17">
      <c r="B13" s="153"/>
      <c r="C13" s="153"/>
      <c r="D13" s="153"/>
      <c r="E13" s="153"/>
      <c r="F13" s="153"/>
      <c r="G13" s="153"/>
      <c r="N13" s="709" t="s">
        <v>21</v>
      </c>
      <c r="O13" s="709">
        <v>766</v>
      </c>
      <c r="P13" s="709">
        <v>132</v>
      </c>
      <c r="Q13" s="709">
        <v>77</v>
      </c>
    </row>
    <row r="14" spans="1:17">
      <c r="N14" s="709" t="s">
        <v>22</v>
      </c>
      <c r="O14" s="709">
        <v>194</v>
      </c>
      <c r="P14" s="709">
        <v>265</v>
      </c>
      <c r="Q14" s="709">
        <v>4001</v>
      </c>
    </row>
    <row r="15" spans="1:17">
      <c r="N15" s="709" t="s">
        <v>23</v>
      </c>
      <c r="O15" s="709">
        <v>370</v>
      </c>
      <c r="P15" s="709">
        <v>403</v>
      </c>
      <c r="Q15" s="709">
        <v>1747</v>
      </c>
    </row>
    <row r="16" spans="1:17">
      <c r="N16" s="709" t="s">
        <v>24</v>
      </c>
      <c r="O16" s="709">
        <v>544</v>
      </c>
      <c r="P16" s="709">
        <v>2614</v>
      </c>
      <c r="Q16" s="709">
        <v>3071</v>
      </c>
    </row>
    <row r="25" spans="1:1">
      <c r="A25" s="10" t="s">
        <v>11</v>
      </c>
    </row>
  </sheetData>
  <pageMargins left="0.39370078740157483" right="0.39370078740157483" top="0.39370078740157483" bottom="0.39370078740157483" header="0" footer="0"/>
  <pageSetup paperSize="9" orientation="landscape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V32"/>
  <sheetViews>
    <sheetView view="pageLayout" zoomScale="85" zoomScaleNormal="100" zoomScalePageLayoutView="85" workbookViewId="0">
      <selection activeCell="K26" sqref="K26"/>
    </sheetView>
  </sheetViews>
  <sheetFormatPr baseColWidth="10" defaultColWidth="11.42578125" defaultRowHeight="12.75"/>
  <cols>
    <col min="1" max="1" width="20.85546875" style="137" customWidth="1"/>
    <col min="2" max="2" width="7.5703125" style="137" customWidth="1"/>
    <col min="3" max="3" width="10.28515625" style="137" customWidth="1"/>
    <col min="4" max="4" width="8.7109375" style="137" customWidth="1"/>
    <col min="5" max="5" width="12.5703125" style="137" customWidth="1"/>
    <col min="6" max="6" width="7.5703125" style="137" bestFit="1" customWidth="1"/>
    <col min="7" max="7" width="10.28515625" style="137" bestFit="1" customWidth="1"/>
    <col min="8" max="8" width="8.7109375" style="137" bestFit="1" customWidth="1"/>
    <col min="9" max="9" width="12.5703125" style="137" bestFit="1" customWidth="1"/>
    <col min="10" max="10" width="6.5703125" style="137" bestFit="1" customWidth="1"/>
    <col min="11" max="11" width="10.28515625" style="137" bestFit="1" customWidth="1"/>
    <col min="12" max="12" width="8.7109375" style="137" bestFit="1" customWidth="1"/>
    <col min="13" max="13" width="12.5703125" style="137" bestFit="1" customWidth="1"/>
    <col min="14" max="14" width="6.5703125" style="137" bestFit="1" customWidth="1"/>
    <col min="15" max="15" width="10.28515625" style="137" bestFit="1" customWidth="1"/>
    <col min="16" max="16" width="8.7109375" style="137" bestFit="1" customWidth="1"/>
    <col min="17" max="17" width="12.5703125" style="137" bestFit="1" customWidth="1"/>
    <col min="18" max="18" width="6.140625" style="137" bestFit="1" customWidth="1"/>
    <col min="19" max="19" width="10.28515625" style="137" bestFit="1" customWidth="1"/>
    <col min="20" max="20" width="8.7109375" style="137" bestFit="1" customWidth="1"/>
    <col min="21" max="21" width="12.5703125" style="137" bestFit="1" customWidth="1"/>
    <col min="22" max="22" width="5.42578125" style="137" customWidth="1"/>
    <col min="23" max="16384" width="11.42578125" style="137"/>
  </cols>
  <sheetData>
    <row r="1" spans="1:22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7"/>
      <c r="P1" s="997"/>
      <c r="Q1" s="997"/>
      <c r="R1" s="997"/>
      <c r="S1" s="997"/>
      <c r="T1" s="997"/>
      <c r="U1" s="997"/>
      <c r="V1" s="998" t="s">
        <v>436</v>
      </c>
    </row>
    <row r="2" spans="1:22" ht="20.25" customHeight="1">
      <c r="A2" s="288" t="s">
        <v>490</v>
      </c>
      <c r="B2" s="288"/>
      <c r="C2" s="288"/>
      <c r="D2" s="288"/>
      <c r="E2" s="288"/>
      <c r="F2" s="274"/>
      <c r="G2" s="274"/>
      <c r="H2" s="274"/>
      <c r="I2" s="274"/>
      <c r="J2" s="274"/>
      <c r="K2" s="274"/>
      <c r="L2" s="274"/>
    </row>
    <row r="3" spans="1:22">
      <c r="A3" s="289"/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138"/>
    </row>
    <row r="4" spans="1:22">
      <c r="A4" s="138"/>
      <c r="B4" s="1509" t="s">
        <v>5</v>
      </c>
      <c r="C4" s="1510"/>
      <c r="D4" s="1510"/>
      <c r="E4" s="1510"/>
      <c r="F4" s="1509" t="s">
        <v>6</v>
      </c>
      <c r="G4" s="1510"/>
      <c r="H4" s="1510"/>
      <c r="I4" s="1510"/>
      <c r="J4" s="1507" t="s">
        <v>7</v>
      </c>
      <c r="K4" s="1508"/>
      <c r="L4" s="1508"/>
      <c r="M4" s="1508"/>
      <c r="N4" s="1507" t="s">
        <v>10</v>
      </c>
      <c r="O4" s="1508"/>
      <c r="P4" s="1508"/>
      <c r="Q4" s="1508"/>
      <c r="R4" s="1509" t="s">
        <v>100</v>
      </c>
      <c r="S4" s="1510"/>
      <c r="T4" s="1510"/>
      <c r="U4" s="1511"/>
    </row>
    <row r="5" spans="1:22">
      <c r="A5" s="177" t="s">
        <v>118</v>
      </c>
      <c r="B5" s="163" t="s">
        <v>5</v>
      </c>
      <c r="C5" s="163" t="s">
        <v>115</v>
      </c>
      <c r="D5" s="163" t="s">
        <v>110</v>
      </c>
      <c r="E5" s="163" t="s">
        <v>111</v>
      </c>
      <c r="F5" s="163" t="s">
        <v>5</v>
      </c>
      <c r="G5" s="163" t="s">
        <v>115</v>
      </c>
      <c r="H5" s="163" t="s">
        <v>110</v>
      </c>
      <c r="I5" s="163" t="s">
        <v>111</v>
      </c>
      <c r="J5" s="163" t="s">
        <v>5</v>
      </c>
      <c r="K5" s="163" t="s">
        <v>115</v>
      </c>
      <c r="L5" s="163" t="s">
        <v>110</v>
      </c>
      <c r="M5" s="163" t="s">
        <v>111</v>
      </c>
      <c r="N5" s="180" t="s">
        <v>5</v>
      </c>
      <c r="O5" s="180" t="s">
        <v>115</v>
      </c>
      <c r="P5" s="180" t="s">
        <v>110</v>
      </c>
      <c r="Q5" s="180" t="s">
        <v>111</v>
      </c>
      <c r="R5" s="180" t="s">
        <v>5</v>
      </c>
      <c r="S5" s="180" t="s">
        <v>115</v>
      </c>
      <c r="T5" s="180" t="s">
        <v>110</v>
      </c>
      <c r="U5" s="180" t="s">
        <v>111</v>
      </c>
    </row>
    <row r="6" spans="1:22" ht="3" customHeight="1">
      <c r="A6" s="165"/>
      <c r="B6" s="164"/>
      <c r="C6" s="165"/>
      <c r="D6" s="165"/>
      <c r="E6" s="165"/>
      <c r="F6" s="164"/>
      <c r="G6" s="165"/>
      <c r="H6" s="165"/>
      <c r="I6" s="165"/>
      <c r="J6" s="164"/>
      <c r="K6" s="165"/>
      <c r="L6" s="165"/>
      <c r="M6" s="165"/>
      <c r="N6" s="167"/>
      <c r="O6" s="175"/>
      <c r="P6" s="175"/>
      <c r="Q6" s="175"/>
      <c r="R6" s="167"/>
      <c r="S6" s="175"/>
      <c r="T6" s="175"/>
      <c r="U6" s="175"/>
    </row>
    <row r="7" spans="1:22">
      <c r="A7" s="365" t="s">
        <v>2</v>
      </c>
      <c r="B7" s="1107">
        <f>+F7+J7+N7+R7</f>
        <v>160672</v>
      </c>
      <c r="C7" s="1107">
        <f>+G7+K7+O7</f>
        <v>26568</v>
      </c>
      <c r="D7" s="1107">
        <f>+H7+L7+T7+P7</f>
        <v>61645</v>
      </c>
      <c r="E7" s="1107">
        <f>+I7+M7+Q7</f>
        <v>72459</v>
      </c>
      <c r="F7" s="1108">
        <f>+F9+F10+F11+F12+F13+F14+F15</f>
        <v>122550</v>
      </c>
      <c r="G7" s="1109">
        <f>+G9+G10+G11+G12+G13+G14+G15</f>
        <v>23327</v>
      </c>
      <c r="H7" s="1109">
        <f>+H9+H10+H11+H12+H13+H14+H15</f>
        <v>43330</v>
      </c>
      <c r="I7" s="1109">
        <f>+I9+I10+I11+I12+I13+I14+I15</f>
        <v>55893</v>
      </c>
      <c r="J7" s="1108">
        <f>+J9+J10+J11+J12+J13+J14</f>
        <v>31203</v>
      </c>
      <c r="K7" s="1109">
        <f>+K10+K11+K12</f>
        <v>3101</v>
      </c>
      <c r="L7" s="1109">
        <f>+L9+L10+L11+L12+L13+L14</f>
        <v>16367</v>
      </c>
      <c r="M7" s="1109">
        <f>+M9+M10+M11+M12+M13+M14</f>
        <v>11735</v>
      </c>
      <c r="N7" s="1108">
        <f>+N11</f>
        <v>6860</v>
      </c>
      <c r="O7" s="1109">
        <f>+O11</f>
        <v>140</v>
      </c>
      <c r="P7" s="1109">
        <f>+P11</f>
        <v>1889</v>
      </c>
      <c r="Q7" s="1109">
        <f>+Q11</f>
        <v>4831</v>
      </c>
      <c r="R7" s="1108">
        <f>+R11</f>
        <v>59</v>
      </c>
      <c r="S7" s="1108" t="s">
        <v>9</v>
      </c>
      <c r="T7" s="1109">
        <f>+T11</f>
        <v>59</v>
      </c>
      <c r="U7" s="1108" t="s">
        <v>9</v>
      </c>
    </row>
    <row r="8" spans="1:22" ht="3" customHeight="1">
      <c r="A8" s="138"/>
      <c r="B8" s="1308"/>
      <c r="C8" s="1308"/>
      <c r="D8" s="1308"/>
      <c r="E8" s="1308"/>
      <c r="F8" s="1308"/>
      <c r="G8" s="1309"/>
      <c r="H8" s="1309"/>
      <c r="I8" s="1309"/>
      <c r="J8" s="1110"/>
      <c r="K8" s="1309"/>
      <c r="L8" s="1309"/>
      <c r="M8" s="1309"/>
      <c r="N8" s="1308"/>
      <c r="O8" s="1309"/>
      <c r="P8" s="1309"/>
      <c r="Q8" s="1309"/>
      <c r="R8" s="1308"/>
      <c r="S8" s="1309"/>
      <c r="T8" s="1309"/>
      <c r="U8" s="1309"/>
    </row>
    <row r="9" spans="1:22">
      <c r="A9" s="297" t="s">
        <v>119</v>
      </c>
      <c r="B9" s="1111">
        <f>+F9+J9</f>
        <v>18579</v>
      </c>
      <c r="C9" s="1112">
        <f>+G9</f>
        <v>5024</v>
      </c>
      <c r="D9" s="1113">
        <f>+H9+L9</f>
        <v>6701</v>
      </c>
      <c r="E9" s="1114">
        <f>+I9+M9</f>
        <v>6854</v>
      </c>
      <c r="F9" s="1115">
        <f t="shared" ref="F9:F15" si="0">+G9+H9+I9</f>
        <v>18289</v>
      </c>
      <c r="G9" s="1310">
        <v>5024</v>
      </c>
      <c r="H9" s="1310">
        <v>6586</v>
      </c>
      <c r="I9" s="1310">
        <v>6679</v>
      </c>
      <c r="J9" s="1116">
        <f>+L9+M9</f>
        <v>290</v>
      </c>
      <c r="K9" s="1299" t="s">
        <v>9</v>
      </c>
      <c r="L9" s="1299">
        <v>115</v>
      </c>
      <c r="M9" s="1296">
        <v>175</v>
      </c>
      <c r="N9" s="1115" t="s">
        <v>9</v>
      </c>
      <c r="O9" s="1297" t="s">
        <v>9</v>
      </c>
      <c r="P9" s="1296" t="s">
        <v>9</v>
      </c>
      <c r="Q9" s="1297" t="s">
        <v>9</v>
      </c>
      <c r="R9" s="1117" t="s">
        <v>9</v>
      </c>
      <c r="S9" s="1118" t="s">
        <v>9</v>
      </c>
      <c r="T9" s="1296" t="s">
        <v>9</v>
      </c>
      <c r="U9" s="1118" t="s">
        <v>9</v>
      </c>
    </row>
    <row r="10" spans="1:22">
      <c r="A10" s="727" t="s">
        <v>389</v>
      </c>
      <c r="B10" s="1119">
        <f>+F10+J10</f>
        <v>36444</v>
      </c>
      <c r="C10" s="1120">
        <f>+G10+K10</f>
        <v>6364</v>
      </c>
      <c r="D10" s="1121">
        <f>+H10+L10</f>
        <v>12683</v>
      </c>
      <c r="E10" s="1122">
        <f>+I10+M10</f>
        <v>17397</v>
      </c>
      <c r="F10" s="1123">
        <f t="shared" si="0"/>
        <v>31860</v>
      </c>
      <c r="G10" s="1190">
        <v>5828</v>
      </c>
      <c r="H10" s="1190">
        <v>10660</v>
      </c>
      <c r="I10" s="1190">
        <v>15372</v>
      </c>
      <c r="J10" s="1124">
        <f>+K10+L10+M10</f>
        <v>4584</v>
      </c>
      <c r="K10" s="1307">
        <v>536</v>
      </c>
      <c r="L10" s="1307">
        <v>2023</v>
      </c>
      <c r="M10" s="1304">
        <v>2025</v>
      </c>
      <c r="N10" s="1123" t="s">
        <v>9</v>
      </c>
      <c r="O10" s="1305" t="s">
        <v>9</v>
      </c>
      <c r="P10" s="1304" t="s">
        <v>9</v>
      </c>
      <c r="Q10" s="1305" t="s">
        <v>9</v>
      </c>
      <c r="R10" s="1125" t="s">
        <v>9</v>
      </c>
      <c r="S10" s="1126" t="s">
        <v>9</v>
      </c>
      <c r="T10" s="1304" t="s">
        <v>9</v>
      </c>
      <c r="U10" s="1126" t="s">
        <v>9</v>
      </c>
    </row>
    <row r="11" spans="1:22">
      <c r="A11" s="298" t="s">
        <v>120</v>
      </c>
      <c r="B11" s="1119">
        <f>+F11+J11+N11+R11</f>
        <v>78860</v>
      </c>
      <c r="C11" s="1120">
        <f>+G11+K11+O11</f>
        <v>10546</v>
      </c>
      <c r="D11" s="1121">
        <f>+H11+L11+P11+T11</f>
        <v>31616</v>
      </c>
      <c r="E11" s="1122">
        <f>+I11+M11+Q11</f>
        <v>36698</v>
      </c>
      <c r="F11" s="1123">
        <f t="shared" si="0"/>
        <v>47492</v>
      </c>
      <c r="G11" s="1190">
        <v>7967</v>
      </c>
      <c r="H11" s="1190">
        <v>16135</v>
      </c>
      <c r="I11" s="1190">
        <v>23390</v>
      </c>
      <c r="J11" s="1124">
        <f>+K11+L11+M11</f>
        <v>24449</v>
      </c>
      <c r="K11" s="1307">
        <v>2439</v>
      </c>
      <c r="L11" s="1307">
        <v>13533</v>
      </c>
      <c r="M11" s="1304">
        <v>8477</v>
      </c>
      <c r="N11" s="1123">
        <f>+O11+P11+Q11</f>
        <v>6860</v>
      </c>
      <c r="O11" s="1305">
        <v>140</v>
      </c>
      <c r="P11" s="1304">
        <v>1889</v>
      </c>
      <c r="Q11" s="1305">
        <v>4831</v>
      </c>
      <c r="R11" s="1125">
        <f>+T11</f>
        <v>59</v>
      </c>
      <c r="S11" s="1126" t="s">
        <v>9</v>
      </c>
      <c r="T11" s="1304">
        <v>59</v>
      </c>
      <c r="U11" s="1126" t="s">
        <v>9</v>
      </c>
    </row>
    <row r="12" spans="1:22">
      <c r="A12" s="266" t="s">
        <v>390</v>
      </c>
      <c r="B12" s="1119">
        <f>+F12+J12</f>
        <v>9408</v>
      </c>
      <c r="C12" s="1120">
        <f>+G12+K12</f>
        <v>1657</v>
      </c>
      <c r="D12" s="1121">
        <f>+H12+L12</f>
        <v>4261</v>
      </c>
      <c r="E12" s="1122">
        <f>+I12+M12</f>
        <v>3490</v>
      </c>
      <c r="F12" s="1123">
        <f t="shared" si="0"/>
        <v>8483</v>
      </c>
      <c r="G12" s="1190">
        <v>1531</v>
      </c>
      <c r="H12" s="1190">
        <v>3811</v>
      </c>
      <c r="I12" s="1190">
        <v>3141</v>
      </c>
      <c r="J12" s="1124">
        <f>+K12+L12+M12</f>
        <v>925</v>
      </c>
      <c r="K12" s="1307">
        <v>126</v>
      </c>
      <c r="L12" s="1307">
        <v>450</v>
      </c>
      <c r="M12" s="1304">
        <v>349</v>
      </c>
      <c r="N12" s="1123" t="s">
        <v>9</v>
      </c>
      <c r="O12" s="1305" t="s">
        <v>9</v>
      </c>
      <c r="P12" s="1304" t="s">
        <v>9</v>
      </c>
      <c r="Q12" s="1305" t="s">
        <v>9</v>
      </c>
      <c r="R12" s="1125" t="s">
        <v>9</v>
      </c>
      <c r="S12" s="1126" t="s">
        <v>9</v>
      </c>
      <c r="T12" s="1304" t="s">
        <v>9</v>
      </c>
      <c r="U12" s="1126" t="s">
        <v>9</v>
      </c>
    </row>
    <row r="13" spans="1:22">
      <c r="A13" s="298" t="s">
        <v>121</v>
      </c>
      <c r="B13" s="1119">
        <f>+F13+J13</f>
        <v>4743</v>
      </c>
      <c r="C13" s="1120">
        <f>+G13</f>
        <v>844</v>
      </c>
      <c r="D13" s="1121">
        <f>+H13+L13</f>
        <v>1601</v>
      </c>
      <c r="E13" s="1122">
        <f>+I13+M13</f>
        <v>2298</v>
      </c>
      <c r="F13" s="1123">
        <f t="shared" si="0"/>
        <v>4478</v>
      </c>
      <c r="G13" s="1190">
        <v>844</v>
      </c>
      <c r="H13" s="1190">
        <v>1600</v>
      </c>
      <c r="I13" s="1190">
        <v>2034</v>
      </c>
      <c r="J13" s="1124">
        <f>+L13+M13</f>
        <v>265</v>
      </c>
      <c r="K13" s="1307" t="s">
        <v>9</v>
      </c>
      <c r="L13" s="1307">
        <v>1</v>
      </c>
      <c r="M13" s="1304">
        <v>264</v>
      </c>
      <c r="N13" s="1123" t="s">
        <v>9</v>
      </c>
      <c r="O13" s="1305" t="s">
        <v>9</v>
      </c>
      <c r="P13" s="1304" t="s">
        <v>9</v>
      </c>
      <c r="Q13" s="1305" t="s">
        <v>9</v>
      </c>
      <c r="R13" s="1125" t="s">
        <v>9</v>
      </c>
      <c r="S13" s="1126" t="s">
        <v>9</v>
      </c>
      <c r="T13" s="1304" t="s">
        <v>9</v>
      </c>
      <c r="U13" s="1126" t="s">
        <v>9</v>
      </c>
    </row>
    <row r="14" spans="1:22">
      <c r="A14" s="298" t="s">
        <v>122</v>
      </c>
      <c r="B14" s="1119">
        <f>+F14+J14</f>
        <v>8971</v>
      </c>
      <c r="C14" s="1120">
        <f>+G14</f>
        <v>1673</v>
      </c>
      <c r="D14" s="1121">
        <f>+H14+L14</f>
        <v>3199</v>
      </c>
      <c r="E14" s="1122">
        <f>+I14+M14</f>
        <v>4099</v>
      </c>
      <c r="F14" s="1123">
        <f t="shared" si="0"/>
        <v>8281</v>
      </c>
      <c r="G14" s="1190">
        <v>1673</v>
      </c>
      <c r="H14" s="1190">
        <v>2954</v>
      </c>
      <c r="I14" s="1190">
        <v>3654</v>
      </c>
      <c r="J14" s="1124">
        <f>+L14+M14</f>
        <v>690</v>
      </c>
      <c r="K14" s="1307" t="s">
        <v>9</v>
      </c>
      <c r="L14" s="1307">
        <v>245</v>
      </c>
      <c r="M14" s="1304">
        <v>445</v>
      </c>
      <c r="N14" s="1123" t="s">
        <v>9</v>
      </c>
      <c r="O14" s="1305" t="s">
        <v>9</v>
      </c>
      <c r="P14" s="1304" t="s">
        <v>9</v>
      </c>
      <c r="Q14" s="1305" t="s">
        <v>9</v>
      </c>
      <c r="R14" s="1125" t="s">
        <v>9</v>
      </c>
      <c r="S14" s="1126" t="s">
        <v>9</v>
      </c>
      <c r="T14" s="1304" t="s">
        <v>9</v>
      </c>
      <c r="U14" s="1126" t="s">
        <v>9</v>
      </c>
    </row>
    <row r="15" spans="1:22">
      <c r="A15" s="300" t="s">
        <v>123</v>
      </c>
      <c r="B15" s="1127">
        <f>+F15</f>
        <v>3667</v>
      </c>
      <c r="C15" s="1128">
        <f>+G15</f>
        <v>460</v>
      </c>
      <c r="D15" s="1129">
        <f>+H15</f>
        <v>1584</v>
      </c>
      <c r="E15" s="1130">
        <f>+I15</f>
        <v>1623</v>
      </c>
      <c r="F15" s="1131">
        <f t="shared" si="0"/>
        <v>3667</v>
      </c>
      <c r="G15" s="1192">
        <v>460</v>
      </c>
      <c r="H15" s="1192">
        <v>1584</v>
      </c>
      <c r="I15" s="1192">
        <v>1623</v>
      </c>
      <c r="J15" s="1132" t="s">
        <v>9</v>
      </c>
      <c r="K15" s="1311" t="s">
        <v>9</v>
      </c>
      <c r="L15" s="1311" t="s">
        <v>9</v>
      </c>
      <c r="M15" s="1312" t="s">
        <v>9</v>
      </c>
      <c r="N15" s="1131" t="s">
        <v>9</v>
      </c>
      <c r="O15" s="1313" t="s">
        <v>9</v>
      </c>
      <c r="P15" s="1312" t="s">
        <v>9</v>
      </c>
      <c r="Q15" s="1313" t="s">
        <v>9</v>
      </c>
      <c r="R15" s="1133" t="s">
        <v>9</v>
      </c>
      <c r="S15" s="1134" t="s">
        <v>9</v>
      </c>
      <c r="T15" s="1312" t="s">
        <v>9</v>
      </c>
      <c r="U15" s="1134" t="s">
        <v>9</v>
      </c>
    </row>
    <row r="16" spans="1:22">
      <c r="A16" s="138"/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</row>
    <row r="17" spans="1:13" ht="12" customHeight="1">
      <c r="A17" s="10" t="s">
        <v>11</v>
      </c>
    </row>
    <row r="19" spans="1:13">
      <c r="A19" s="278"/>
      <c r="B19" s="278"/>
      <c r="C19" s="278"/>
      <c r="D19" s="278"/>
      <c r="E19" s="278"/>
      <c r="F19" s="278"/>
      <c r="G19" s="278"/>
      <c r="H19" s="278"/>
      <c r="I19" s="278"/>
      <c r="J19" s="278"/>
      <c r="K19" s="278"/>
      <c r="L19" s="274"/>
      <c r="M19" s="274"/>
    </row>
    <row r="20" spans="1:13">
      <c r="A20" s="278"/>
      <c r="B20" s="278"/>
      <c r="C20" s="278"/>
      <c r="D20" s="278"/>
      <c r="E20" s="278"/>
      <c r="F20" s="278"/>
      <c r="G20" s="278"/>
      <c r="H20" s="278"/>
      <c r="I20" s="278"/>
      <c r="J20" s="278"/>
      <c r="K20" s="278"/>
      <c r="L20" s="274"/>
      <c r="M20" s="274"/>
    </row>
    <row r="21" spans="1:13">
      <c r="A21" s="278"/>
      <c r="B21" s="278"/>
      <c r="C21" s="278"/>
      <c r="D21" s="278"/>
      <c r="E21" s="278"/>
      <c r="F21" s="278"/>
      <c r="G21" s="278"/>
      <c r="H21" s="278"/>
      <c r="I21" s="278"/>
      <c r="J21" s="278"/>
    </row>
    <row r="22" spans="1:13">
      <c r="A22" s="278"/>
      <c r="B22" s="278"/>
      <c r="C22" s="278"/>
      <c r="D22" s="278"/>
      <c r="E22" s="278"/>
      <c r="F22" s="278"/>
      <c r="G22" s="278"/>
      <c r="H22" s="278"/>
      <c r="I22" s="278"/>
      <c r="J22" s="278"/>
      <c r="K22" s="278"/>
      <c r="L22" s="274"/>
      <c r="M22" s="274"/>
    </row>
    <row r="23" spans="1:13">
      <c r="A23" s="278"/>
      <c r="B23" s="278"/>
      <c r="C23" s="278"/>
      <c r="D23" s="278"/>
      <c r="E23" s="278"/>
      <c r="F23" s="278"/>
      <c r="G23" s="278"/>
      <c r="H23" s="278"/>
      <c r="I23" s="278"/>
      <c r="J23" s="278"/>
      <c r="K23" s="278"/>
      <c r="L23" s="274"/>
      <c r="M23" s="274"/>
    </row>
    <row r="24" spans="1:13" s="268" customFormat="1">
      <c r="A24" s="279"/>
      <c r="B24" s="279"/>
      <c r="C24" s="1512"/>
      <c r="D24" s="1512"/>
      <c r="E24" s="1512"/>
      <c r="F24" s="1512"/>
      <c r="G24" s="1512"/>
      <c r="H24" s="1512"/>
      <c r="I24" s="1512"/>
      <c r="J24" s="1512"/>
      <c r="K24" s="1512"/>
      <c r="L24" s="275"/>
      <c r="M24" s="275"/>
    </row>
    <row r="25" spans="1:13" s="268" customFormat="1">
      <c r="A25" s="279"/>
      <c r="B25" s="279"/>
      <c r="C25" s="279"/>
      <c r="D25" s="279"/>
      <c r="E25" s="279"/>
      <c r="F25" s="279"/>
      <c r="G25" s="279"/>
      <c r="H25" s="279"/>
      <c r="I25" s="279"/>
      <c r="J25" s="279"/>
      <c r="K25" s="279"/>
      <c r="L25" s="275"/>
      <c r="M25" s="275"/>
    </row>
    <row r="26" spans="1:13">
      <c r="A26" s="278"/>
      <c r="B26" s="278"/>
      <c r="C26" s="278"/>
      <c r="D26" s="278"/>
      <c r="E26" s="278"/>
      <c r="F26" s="278"/>
      <c r="G26" s="278"/>
      <c r="H26" s="278"/>
      <c r="I26" s="278"/>
      <c r="J26" s="280"/>
      <c r="K26" s="280"/>
      <c r="L26" s="274"/>
      <c r="M26" s="274"/>
    </row>
    <row r="27" spans="1:13">
      <c r="A27" s="278"/>
      <c r="B27" s="278"/>
      <c r="C27" s="278"/>
      <c r="D27" s="278"/>
      <c r="E27" s="278"/>
      <c r="F27" s="278"/>
      <c r="G27" s="278"/>
      <c r="H27" s="278"/>
      <c r="I27" s="278"/>
      <c r="J27" s="280"/>
      <c r="K27" s="280"/>
      <c r="L27" s="274"/>
      <c r="M27" s="274"/>
    </row>
    <row r="28" spans="1:13">
      <c r="A28" s="278"/>
      <c r="B28" s="278"/>
      <c r="C28" s="278"/>
      <c r="D28" s="278"/>
      <c r="E28" s="278"/>
      <c r="F28" s="278"/>
      <c r="G28" s="280"/>
      <c r="H28" s="280"/>
      <c r="I28" s="278"/>
      <c r="J28" s="280"/>
      <c r="K28" s="280"/>
      <c r="L28" s="274"/>
      <c r="M28" s="274"/>
    </row>
    <row r="29" spans="1:13">
      <c r="A29" s="278"/>
      <c r="B29" s="278"/>
      <c r="C29" s="278"/>
      <c r="D29" s="280"/>
      <c r="E29" s="280"/>
      <c r="F29" s="280"/>
      <c r="G29" s="280"/>
      <c r="H29" s="280"/>
      <c r="I29" s="278"/>
      <c r="J29" s="280"/>
      <c r="K29" s="280"/>
      <c r="L29" s="274"/>
      <c r="M29" s="274"/>
    </row>
    <row r="30" spans="1:13">
      <c r="A30" s="278"/>
      <c r="B30" s="278"/>
      <c r="C30" s="278"/>
      <c r="D30" s="278"/>
      <c r="E30" s="278"/>
      <c r="F30" s="278"/>
      <c r="G30" s="278"/>
      <c r="H30" s="278"/>
      <c r="I30" s="278"/>
      <c r="J30" s="280"/>
      <c r="K30" s="278"/>
      <c r="L30" s="274"/>
      <c r="M30" s="274"/>
    </row>
    <row r="31" spans="1:13">
      <c r="A31" s="278"/>
      <c r="B31" s="278"/>
      <c r="C31" s="278"/>
      <c r="D31" s="278"/>
      <c r="E31" s="278"/>
      <c r="F31" s="278"/>
      <c r="G31" s="278"/>
      <c r="H31" s="278"/>
      <c r="I31" s="278"/>
      <c r="J31" s="280"/>
      <c r="K31" s="280"/>
      <c r="L31" s="274"/>
      <c r="M31" s="274"/>
    </row>
    <row r="32" spans="1:13">
      <c r="A32" s="278"/>
      <c r="B32" s="278"/>
      <c r="C32" s="278"/>
      <c r="D32" s="278"/>
      <c r="E32" s="278"/>
      <c r="F32" s="278"/>
      <c r="G32" s="278"/>
      <c r="H32" s="278"/>
      <c r="I32" s="278"/>
      <c r="J32" s="280"/>
      <c r="K32" s="280"/>
      <c r="L32" s="274"/>
      <c r="M32" s="274"/>
    </row>
  </sheetData>
  <mergeCells count="8">
    <mergeCell ref="N4:Q4"/>
    <mergeCell ref="R4:U4"/>
    <mergeCell ref="C24:E24"/>
    <mergeCell ref="F24:I24"/>
    <mergeCell ref="J24:K24"/>
    <mergeCell ref="B4:E4"/>
    <mergeCell ref="F4:I4"/>
    <mergeCell ref="J4:M4"/>
  </mergeCells>
  <pageMargins left="0.39370078740157483" right="0.39370078740157483" top="0.39370078740157483" bottom="0.39370078740157483" header="0" footer="0"/>
  <pageSetup paperSize="9" scale="65" orientation="landscape" r:id="rId1"/>
  <headerFooter alignWithMargins="0"/>
  <ignoredErrors>
    <ignoredError sqref="B11:C11 D11:E11 C9 C13:C14 D7 K7" formula="1"/>
  </ignoredError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Q31"/>
  <sheetViews>
    <sheetView view="pageLayout" zoomScaleNormal="100" workbookViewId="0">
      <selection activeCell="O16" sqref="O16"/>
    </sheetView>
  </sheetViews>
  <sheetFormatPr baseColWidth="10" defaultColWidth="11.42578125" defaultRowHeight="12.75"/>
  <cols>
    <col min="1" max="1" width="3.28515625" style="137" customWidth="1"/>
    <col min="2" max="13" width="11.5703125" style="137" customWidth="1"/>
    <col min="14" max="16384" width="11.42578125" style="137"/>
  </cols>
  <sheetData>
    <row r="1" spans="1:17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8" t="s">
        <v>436</v>
      </c>
    </row>
    <row r="2" spans="1:17" ht="21.75" customHeight="1">
      <c r="A2" s="301" t="s">
        <v>491</v>
      </c>
      <c r="B2" s="557"/>
      <c r="C2" s="557"/>
      <c r="D2" s="557"/>
      <c r="E2" s="557"/>
      <c r="F2" s="557"/>
      <c r="G2" s="557"/>
      <c r="H2" s="557"/>
      <c r="I2" s="557"/>
      <c r="J2" s="557"/>
      <c r="K2" s="557"/>
      <c r="L2" s="134"/>
      <c r="M2" s="134"/>
    </row>
    <row r="3" spans="1:17">
      <c r="A3" s="274"/>
      <c r="B3" s="274"/>
      <c r="C3" s="274"/>
      <c r="D3" s="274"/>
      <c r="E3" s="274"/>
      <c r="F3" s="274"/>
      <c r="G3" s="274"/>
      <c r="H3" s="274"/>
      <c r="I3" s="274"/>
      <c r="J3" s="274"/>
      <c r="K3" s="274"/>
      <c r="N3" s="153"/>
      <c r="O3" s="153"/>
      <c r="P3" s="153"/>
      <c r="Q3" s="153"/>
    </row>
    <row r="4" spans="1:17" ht="15">
      <c r="A4" s="274"/>
      <c r="B4" s="274"/>
      <c r="C4" s="282"/>
      <c r="D4" s="282"/>
      <c r="E4" s="274"/>
      <c r="F4" s="274"/>
      <c r="G4" s="274"/>
      <c r="H4" s="274"/>
      <c r="I4" s="274"/>
      <c r="J4" s="274"/>
      <c r="K4" s="274"/>
      <c r="N4" s="1513"/>
      <c r="O4" s="1514"/>
      <c r="P4" s="1514"/>
      <c r="Q4" s="1514"/>
    </row>
    <row r="5" spans="1:17" ht="15">
      <c r="A5" s="274"/>
      <c r="B5" s="282"/>
      <c r="C5" s="531"/>
      <c r="D5" s="283"/>
      <c r="E5" s="531"/>
      <c r="F5" s="284"/>
      <c r="G5" s="282"/>
      <c r="H5" s="531"/>
      <c r="I5" s="531"/>
      <c r="J5" s="274"/>
      <c r="K5" s="558"/>
      <c r="L5" s="182"/>
      <c r="M5" s="182"/>
      <c r="N5" s="182"/>
    </row>
    <row r="6" spans="1:17" ht="15">
      <c r="B6" s="285"/>
      <c r="C6" s="286"/>
      <c r="D6" s="286"/>
      <c r="E6" s="286"/>
      <c r="F6" s="287"/>
      <c r="G6" s="282"/>
      <c r="H6" s="183"/>
      <c r="I6" s="183"/>
      <c r="K6" s="181"/>
      <c r="L6" s="184"/>
      <c r="M6" s="1105"/>
      <c r="N6" s="1105"/>
      <c r="O6" s="138"/>
      <c r="P6" s="138"/>
    </row>
    <row r="7" spans="1:17" ht="15">
      <c r="B7" s="285"/>
      <c r="C7" s="286"/>
      <c r="D7" s="286"/>
      <c r="E7" s="286"/>
      <c r="F7" s="287"/>
      <c r="G7" s="282"/>
      <c r="H7" s="185"/>
      <c r="I7" s="185"/>
      <c r="K7" s="184"/>
      <c r="L7" s="186"/>
    </row>
    <row r="8" spans="1:17" ht="15">
      <c r="B8" s="285"/>
      <c r="C8" s="286"/>
      <c r="D8" s="286"/>
      <c r="E8" s="286"/>
      <c r="F8" s="287"/>
      <c r="G8" s="282"/>
      <c r="H8" s="187"/>
      <c r="I8" s="187"/>
      <c r="K8" s="181"/>
      <c r="L8" s="184"/>
      <c r="M8" s="1105"/>
      <c r="N8" s="1105"/>
      <c r="O8" s="138"/>
      <c r="P8" s="138"/>
    </row>
    <row r="9" spans="1:17" ht="15">
      <c r="B9" s="285"/>
      <c r="C9" s="286"/>
      <c r="D9" s="286"/>
      <c r="E9" s="286"/>
      <c r="F9" s="287"/>
      <c r="G9" s="282"/>
      <c r="H9" s="188"/>
      <c r="I9" s="188"/>
      <c r="K9" s="189"/>
      <c r="L9" s="190"/>
      <c r="M9" s="1136"/>
      <c r="N9" s="1136"/>
      <c r="O9" s="138"/>
      <c r="P9" s="138"/>
    </row>
    <row r="10" spans="1:17" ht="15">
      <c r="B10" s="285"/>
      <c r="C10" s="286"/>
      <c r="D10" s="286"/>
      <c r="E10" s="286"/>
      <c r="F10" s="287"/>
      <c r="G10" s="282"/>
      <c r="H10" s="188"/>
      <c r="I10" s="188"/>
      <c r="K10" s="189"/>
      <c r="L10" s="190"/>
      <c r="M10" s="1135"/>
      <c r="N10" s="1135"/>
      <c r="O10" s="138"/>
      <c r="P10" s="138"/>
    </row>
    <row r="11" spans="1:17" ht="15">
      <c r="B11" s="285"/>
      <c r="C11" s="286"/>
      <c r="D11" s="286"/>
      <c r="E11" s="286"/>
      <c r="F11" s="287"/>
      <c r="G11" s="282"/>
      <c r="H11" s="188"/>
      <c r="I11" s="188"/>
      <c r="K11" s="189"/>
      <c r="L11" s="190"/>
      <c r="M11" s="1136"/>
      <c r="N11" s="1136"/>
      <c r="O11" s="138"/>
      <c r="P11" s="138"/>
    </row>
    <row r="12" spans="1:17" ht="15">
      <c r="B12" s="285"/>
      <c r="C12" s="286"/>
      <c r="D12" s="286"/>
      <c r="E12" s="286"/>
      <c r="F12" s="287"/>
      <c r="G12" s="282"/>
      <c r="H12" s="188"/>
      <c r="I12" s="188"/>
      <c r="K12" s="189"/>
      <c r="L12" s="190"/>
      <c r="M12" s="1136"/>
      <c r="N12" s="1136"/>
      <c r="O12" s="138"/>
      <c r="P12" s="138"/>
    </row>
    <row r="13" spans="1:17" ht="15">
      <c r="B13" s="282"/>
      <c r="C13" s="282"/>
      <c r="D13" s="282"/>
      <c r="E13" s="282"/>
      <c r="F13" s="282"/>
      <c r="G13" s="282"/>
      <c r="H13" s="191"/>
      <c r="I13" s="191"/>
      <c r="K13" s="189"/>
      <c r="L13" s="190"/>
      <c r="M13" s="1136"/>
      <c r="N13" s="1136"/>
      <c r="O13" s="138"/>
      <c r="P13" s="138"/>
    </row>
    <row r="14" spans="1:17" ht="15">
      <c r="B14" s="282"/>
      <c r="C14" s="282"/>
      <c r="D14" s="282"/>
      <c r="E14" s="282"/>
      <c r="F14" s="282"/>
      <c r="G14" s="282"/>
      <c r="H14" s="188"/>
      <c r="I14" s="188"/>
      <c r="K14" s="189"/>
      <c r="L14" s="190"/>
      <c r="M14" s="1136"/>
      <c r="N14" s="1136"/>
      <c r="O14" s="138"/>
      <c r="P14" s="138"/>
    </row>
    <row r="15" spans="1:17" ht="15">
      <c r="H15" s="188"/>
      <c r="I15" s="188"/>
      <c r="K15" s="189"/>
      <c r="L15" s="190"/>
      <c r="M15" s="1136"/>
      <c r="N15" s="1137"/>
      <c r="O15" s="138"/>
      <c r="P15" s="138"/>
    </row>
    <row r="16" spans="1:17">
      <c r="K16" s="153"/>
      <c r="L16" s="153"/>
      <c r="M16" s="165"/>
      <c r="N16" s="165"/>
      <c r="O16" s="138"/>
      <c r="P16" s="138"/>
    </row>
    <row r="17" spans="1:16">
      <c r="M17" s="138"/>
      <c r="N17" s="138"/>
      <c r="O17" s="138"/>
      <c r="P17" s="138"/>
    </row>
    <row r="27" spans="1:16">
      <c r="A27" s="10" t="s">
        <v>11</v>
      </c>
    </row>
    <row r="31" spans="1:16">
      <c r="G31" s="137" t="s">
        <v>124</v>
      </c>
    </row>
  </sheetData>
  <mergeCells count="1">
    <mergeCell ref="N4:Q4"/>
  </mergeCells>
  <pageMargins left="0.19685039370078741" right="0.19685039370078741" top="0.23622047244094491" bottom="0.19685039370078741" header="0" footer="0"/>
  <pageSetup paperSize="9" scale="78" orientation="landscape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V35"/>
  <sheetViews>
    <sheetView view="pageLayout" zoomScale="85" zoomScaleNormal="100" zoomScalePageLayoutView="85" workbookViewId="0">
      <selection activeCell="J21" sqref="J21"/>
    </sheetView>
  </sheetViews>
  <sheetFormatPr baseColWidth="10" defaultColWidth="11.42578125" defaultRowHeight="12.75"/>
  <cols>
    <col min="1" max="1" width="20.28515625" style="3" customWidth="1"/>
    <col min="2" max="2" width="6.5703125" style="3" customWidth="1"/>
    <col min="3" max="3" width="10.28515625" style="3" customWidth="1"/>
    <col min="4" max="4" width="8.7109375" style="3" customWidth="1"/>
    <col min="5" max="5" width="12.5703125" style="3" customWidth="1"/>
    <col min="6" max="6" width="6.5703125" style="3" bestFit="1" customWidth="1"/>
    <col min="7" max="7" width="10.28515625" style="3" bestFit="1" customWidth="1"/>
    <col min="8" max="8" width="8.7109375" style="3" bestFit="1" customWidth="1"/>
    <col min="9" max="9" width="12.5703125" style="3" bestFit="1" customWidth="1"/>
    <col min="10" max="10" width="6.140625" style="3" bestFit="1" customWidth="1"/>
    <col min="11" max="11" width="10.28515625" style="3" bestFit="1" customWidth="1"/>
    <col min="12" max="12" width="13.42578125" style="3" customWidth="1"/>
    <col min="13" max="13" width="12.5703125" style="3" bestFit="1" customWidth="1"/>
    <col min="14" max="14" width="6.140625" style="3" bestFit="1" customWidth="1"/>
    <col min="15" max="15" width="10.28515625" style="3" bestFit="1" customWidth="1"/>
    <col min="16" max="16" width="8.7109375" style="3" bestFit="1" customWidth="1"/>
    <col min="17" max="17" width="12.5703125" style="3" bestFit="1" customWidth="1"/>
    <col min="18" max="18" width="6.140625" style="3" bestFit="1" customWidth="1"/>
    <col min="19" max="19" width="10.28515625" style="3" bestFit="1" customWidth="1"/>
    <col min="20" max="20" width="8.7109375" style="3" bestFit="1" customWidth="1"/>
    <col min="21" max="21" width="12.5703125" style="3" bestFit="1" customWidth="1"/>
    <col min="22" max="22" width="4" style="3" customWidth="1"/>
    <col min="23" max="16384" width="11.42578125" style="3"/>
  </cols>
  <sheetData>
    <row r="1" spans="1:22" s="137" customFormat="1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7"/>
      <c r="P1" s="997"/>
      <c r="Q1" s="997"/>
      <c r="R1" s="997"/>
      <c r="S1" s="997"/>
      <c r="T1" s="997"/>
      <c r="U1" s="997"/>
      <c r="V1" s="998" t="s">
        <v>436</v>
      </c>
    </row>
    <row r="2" spans="1:22" ht="19.5" customHeight="1">
      <c r="A2" s="288" t="s">
        <v>492</v>
      </c>
    </row>
    <row r="4" spans="1:22">
      <c r="A4" s="289"/>
      <c r="B4" s="1509" t="s">
        <v>5</v>
      </c>
      <c r="C4" s="1510"/>
      <c r="D4" s="1510"/>
      <c r="E4" s="1510"/>
      <c r="F4" s="1509" t="s">
        <v>6</v>
      </c>
      <c r="G4" s="1510"/>
      <c r="H4" s="1510"/>
      <c r="I4" s="1510"/>
      <c r="J4" s="1515" t="s">
        <v>7</v>
      </c>
      <c r="K4" s="1516"/>
      <c r="L4" s="1516"/>
      <c r="M4" s="1516"/>
      <c r="N4" s="1515" t="s">
        <v>10</v>
      </c>
      <c r="O4" s="1516"/>
      <c r="P4" s="1516"/>
      <c r="Q4" s="1516"/>
      <c r="R4" s="1509" t="s">
        <v>100</v>
      </c>
      <c r="S4" s="1510"/>
      <c r="T4" s="1510"/>
      <c r="U4" s="1511"/>
    </row>
    <row r="5" spans="1:22">
      <c r="A5" s="290" t="s">
        <v>118</v>
      </c>
      <c r="B5" s="291" t="s">
        <v>5</v>
      </c>
      <c r="C5" s="291" t="s">
        <v>115</v>
      </c>
      <c r="D5" s="291" t="s">
        <v>110</v>
      </c>
      <c r="E5" s="291" t="s">
        <v>111</v>
      </c>
      <c r="F5" s="291" t="s">
        <v>5</v>
      </c>
      <c r="G5" s="291" t="s">
        <v>115</v>
      </c>
      <c r="H5" s="291" t="s">
        <v>110</v>
      </c>
      <c r="I5" s="291" t="s">
        <v>111</v>
      </c>
      <c r="J5" s="291" t="s">
        <v>5</v>
      </c>
      <c r="K5" s="291" t="s">
        <v>115</v>
      </c>
      <c r="L5" s="291" t="s">
        <v>110</v>
      </c>
      <c r="M5" s="291" t="s">
        <v>111</v>
      </c>
      <c r="N5" s="292" t="s">
        <v>5</v>
      </c>
      <c r="O5" s="292" t="s">
        <v>115</v>
      </c>
      <c r="P5" s="292" t="s">
        <v>110</v>
      </c>
      <c r="Q5" s="292" t="s">
        <v>111</v>
      </c>
      <c r="R5" s="292" t="s">
        <v>5</v>
      </c>
      <c r="S5" s="292" t="s">
        <v>115</v>
      </c>
      <c r="T5" s="292" t="s">
        <v>110</v>
      </c>
      <c r="U5" s="292" t="s">
        <v>111</v>
      </c>
    </row>
    <row r="6" spans="1:22" ht="3" customHeight="1">
      <c r="A6" s="284"/>
      <c r="B6" s="293"/>
      <c r="C6" s="284"/>
      <c r="D6" s="284"/>
      <c r="E6" s="284"/>
      <c r="F6" s="293"/>
      <c r="G6" s="284"/>
      <c r="H6" s="284"/>
      <c r="I6" s="284"/>
      <c r="J6" s="293"/>
      <c r="K6" s="284"/>
      <c r="L6" s="284"/>
      <c r="M6" s="284"/>
      <c r="N6" s="294"/>
      <c r="O6" s="295"/>
      <c r="P6" s="295"/>
      <c r="Q6" s="295"/>
      <c r="R6" s="294"/>
      <c r="S6" s="295"/>
      <c r="T6" s="295"/>
      <c r="U6" s="295"/>
    </row>
    <row r="7" spans="1:22">
      <c r="A7" s="290" t="s">
        <v>2</v>
      </c>
      <c r="B7" s="1107">
        <f>+B9+B10+B11+B12+B13+B14+B15</f>
        <v>39055</v>
      </c>
      <c r="C7" s="1107">
        <f>+C9+C10+C11+C12+C13+C14+C15</f>
        <v>4320</v>
      </c>
      <c r="D7" s="1107">
        <f>+D9+D10+D11+D12+D13+D14+D15</f>
        <v>16239</v>
      </c>
      <c r="E7" s="1107">
        <f>+E9+E10+E11+E12+E13+E14+E15</f>
        <v>18496</v>
      </c>
      <c r="F7" s="1107">
        <f>+F9+F10+F11+F12+F13+F14+F15</f>
        <v>26972</v>
      </c>
      <c r="G7" s="1109">
        <f>+G10+G9+G11+G12+G13+G14+G15</f>
        <v>3775</v>
      </c>
      <c r="H7" s="1109">
        <f>+H10+H9+H11+H12+H13+H14+H15</f>
        <v>9791</v>
      </c>
      <c r="I7" s="1109">
        <f>+I10+I9+I11+I12+I13+I14+I15</f>
        <v>13406</v>
      </c>
      <c r="J7" s="1109">
        <f>+J9+J10+J11+J12+J13+J14</f>
        <v>10209</v>
      </c>
      <c r="K7" s="1109">
        <f>+K10+K11+K12</f>
        <v>511</v>
      </c>
      <c r="L7" s="1109">
        <f>+L9+L10+L11+L12+L14</f>
        <v>5934</v>
      </c>
      <c r="M7" s="1109">
        <f>+M9+M10+M11+M12+M13+M14</f>
        <v>3764</v>
      </c>
      <c r="N7" s="1109">
        <f>+N11</f>
        <v>1850</v>
      </c>
      <c r="O7" s="1109">
        <f>+O11</f>
        <v>34</v>
      </c>
      <c r="P7" s="1109">
        <f>+P11</f>
        <v>490</v>
      </c>
      <c r="Q7" s="1109">
        <f>+Q11</f>
        <v>1326</v>
      </c>
      <c r="R7" s="1107">
        <f>+R11</f>
        <v>24</v>
      </c>
      <c r="S7" s="1107" t="s">
        <v>9</v>
      </c>
      <c r="T7" s="1143">
        <f>+T11</f>
        <v>24</v>
      </c>
      <c r="U7" s="1107" t="s">
        <v>9</v>
      </c>
    </row>
    <row r="8" spans="1:22" ht="3.75" customHeight="1">
      <c r="A8" s="289"/>
      <c r="B8" s="1314"/>
      <c r="C8" s="1314"/>
      <c r="D8" s="1314"/>
      <c r="E8" s="1314"/>
      <c r="F8" s="1314"/>
      <c r="G8" s="1315"/>
      <c r="H8" s="1315"/>
      <c r="I8" s="1315"/>
      <c r="J8" s="1144"/>
      <c r="K8" s="1315"/>
      <c r="L8" s="1315"/>
      <c r="M8" s="1315"/>
      <c r="N8" s="1314"/>
      <c r="O8" s="1315"/>
      <c r="P8" s="1315"/>
      <c r="Q8" s="1315"/>
      <c r="R8" s="1314"/>
      <c r="S8" s="1315"/>
      <c r="T8" s="1315"/>
      <c r="U8" s="1315"/>
    </row>
    <row r="9" spans="1:22">
      <c r="A9" s="297" t="s">
        <v>119</v>
      </c>
      <c r="B9" s="1111">
        <f>+F9+J9</f>
        <v>3291</v>
      </c>
      <c r="C9" s="1112">
        <f>+G9</f>
        <v>787</v>
      </c>
      <c r="D9" s="1113">
        <f>+H9+L9</f>
        <v>1220</v>
      </c>
      <c r="E9" s="1114">
        <f>+I9+M9</f>
        <v>1284</v>
      </c>
      <c r="F9" s="1115">
        <f t="shared" ref="F9:F15" si="0">+G9+H9+I9</f>
        <v>3202</v>
      </c>
      <c r="G9" s="1316">
        <v>787</v>
      </c>
      <c r="H9" s="1317">
        <v>1182</v>
      </c>
      <c r="I9" s="1316">
        <v>1233</v>
      </c>
      <c r="J9" s="1117">
        <f>+L9+M9</f>
        <v>89</v>
      </c>
      <c r="K9" s="1297" t="s">
        <v>9</v>
      </c>
      <c r="L9" s="1296">
        <v>38</v>
      </c>
      <c r="M9" s="1297">
        <v>51</v>
      </c>
      <c r="N9" s="1117" t="s">
        <v>9</v>
      </c>
      <c r="O9" s="1139" t="s">
        <v>9</v>
      </c>
      <c r="P9" s="1118" t="s">
        <v>9</v>
      </c>
      <c r="Q9" s="1140" t="s">
        <v>9</v>
      </c>
      <c r="R9" s="1117" t="s">
        <v>9</v>
      </c>
      <c r="S9" s="1118" t="s">
        <v>9</v>
      </c>
      <c r="T9" s="1296" t="s">
        <v>9</v>
      </c>
      <c r="U9" s="1118" t="s">
        <v>9</v>
      </c>
    </row>
    <row r="10" spans="1:22">
      <c r="A10" s="727" t="s">
        <v>389</v>
      </c>
      <c r="B10" s="1119">
        <f>+F10+J10</f>
        <v>7950</v>
      </c>
      <c r="C10" s="1120">
        <f>+G10+K10</f>
        <v>1157</v>
      </c>
      <c r="D10" s="1121">
        <f>+H10+L10</f>
        <v>3223</v>
      </c>
      <c r="E10" s="1122">
        <f>+I10+M10</f>
        <v>3570</v>
      </c>
      <c r="F10" s="1123">
        <f t="shared" si="0"/>
        <v>6102</v>
      </c>
      <c r="G10" s="883">
        <v>1037</v>
      </c>
      <c r="H10" s="432">
        <v>2141</v>
      </c>
      <c r="I10" s="883">
        <v>2924</v>
      </c>
      <c r="J10" s="1125">
        <f>+K10+L10+M10</f>
        <v>1848</v>
      </c>
      <c r="K10" s="1305">
        <v>120</v>
      </c>
      <c r="L10" s="1304">
        <v>1082</v>
      </c>
      <c r="M10" s="1305">
        <v>646</v>
      </c>
      <c r="N10" s="1125" t="s">
        <v>9</v>
      </c>
      <c r="O10" s="1141" t="s">
        <v>9</v>
      </c>
      <c r="P10" s="1126" t="s">
        <v>9</v>
      </c>
      <c r="Q10" s="1142" t="s">
        <v>9</v>
      </c>
      <c r="R10" s="1125" t="s">
        <v>9</v>
      </c>
      <c r="S10" s="1126" t="s">
        <v>9</v>
      </c>
      <c r="T10" s="1304" t="s">
        <v>9</v>
      </c>
      <c r="U10" s="1126" t="s">
        <v>9</v>
      </c>
    </row>
    <row r="11" spans="1:22">
      <c r="A11" s="298" t="s">
        <v>120</v>
      </c>
      <c r="B11" s="1119">
        <f>+F11+J11+N11+R11</f>
        <v>22575</v>
      </c>
      <c r="C11" s="1120">
        <f>+G11+K11+O11</f>
        <v>1518</v>
      </c>
      <c r="D11" s="1121">
        <f>+H11+L11+P11+T11</f>
        <v>9866</v>
      </c>
      <c r="E11" s="1122">
        <f>+I11+M11+Q11</f>
        <v>11191</v>
      </c>
      <c r="F11" s="1123">
        <f t="shared" si="0"/>
        <v>12944</v>
      </c>
      <c r="G11" s="883">
        <v>1114</v>
      </c>
      <c r="H11" s="432">
        <v>4800</v>
      </c>
      <c r="I11" s="883">
        <v>7030</v>
      </c>
      <c r="J11" s="1125">
        <f>+K11+L11+M11</f>
        <v>7757</v>
      </c>
      <c r="K11" s="1305">
        <v>370</v>
      </c>
      <c r="L11" s="1304">
        <v>4552</v>
      </c>
      <c r="M11" s="1305">
        <v>2835</v>
      </c>
      <c r="N11" s="1125">
        <f>+O11+P11+Q11</f>
        <v>1850</v>
      </c>
      <c r="O11" s="1141">
        <v>34</v>
      </c>
      <c r="P11" s="1126">
        <v>490</v>
      </c>
      <c r="Q11" s="1142">
        <v>1326</v>
      </c>
      <c r="R11" s="1125">
        <f>+T11</f>
        <v>24</v>
      </c>
      <c r="S11" s="1126" t="s">
        <v>9</v>
      </c>
      <c r="T11" s="1304">
        <v>24</v>
      </c>
      <c r="U11" s="1126" t="s">
        <v>9</v>
      </c>
    </row>
    <row r="12" spans="1:22">
      <c r="A12" s="266" t="s">
        <v>390</v>
      </c>
      <c r="B12" s="1119">
        <f>+F12+J12</f>
        <v>1996</v>
      </c>
      <c r="C12" s="1120">
        <f>+G12+K12</f>
        <v>275</v>
      </c>
      <c r="D12" s="1121">
        <f>+H12+L12</f>
        <v>704</v>
      </c>
      <c r="E12" s="1122">
        <f>+I12+M12</f>
        <v>1017</v>
      </c>
      <c r="F12" s="1123">
        <f t="shared" si="0"/>
        <v>1671</v>
      </c>
      <c r="G12" s="883">
        <v>254</v>
      </c>
      <c r="H12" s="432">
        <v>523</v>
      </c>
      <c r="I12" s="883">
        <v>894</v>
      </c>
      <c r="J12" s="1125">
        <f>+K12+L12+M12</f>
        <v>325</v>
      </c>
      <c r="K12" s="1305">
        <v>21</v>
      </c>
      <c r="L12" s="1304">
        <v>181</v>
      </c>
      <c r="M12" s="1305">
        <v>123</v>
      </c>
      <c r="N12" s="1125" t="s">
        <v>9</v>
      </c>
      <c r="O12" s="1141" t="s">
        <v>9</v>
      </c>
      <c r="P12" s="1126" t="s">
        <v>9</v>
      </c>
      <c r="Q12" s="1142" t="s">
        <v>9</v>
      </c>
      <c r="R12" s="1125" t="s">
        <v>9</v>
      </c>
      <c r="S12" s="1126" t="s">
        <v>9</v>
      </c>
      <c r="T12" s="1304" t="s">
        <v>9</v>
      </c>
      <c r="U12" s="1126" t="s">
        <v>9</v>
      </c>
    </row>
    <row r="13" spans="1:22">
      <c r="A13" s="298" t="s">
        <v>121</v>
      </c>
      <c r="B13" s="1119">
        <f>+F13+J13</f>
        <v>847</v>
      </c>
      <c r="C13" s="1120">
        <f>+G13</f>
        <v>85</v>
      </c>
      <c r="D13" s="1121">
        <f>+H13</f>
        <v>365</v>
      </c>
      <c r="E13" s="1122">
        <f>+I13+M13</f>
        <v>397</v>
      </c>
      <c r="F13" s="1123">
        <f t="shared" si="0"/>
        <v>809</v>
      </c>
      <c r="G13" s="883">
        <v>85</v>
      </c>
      <c r="H13" s="432">
        <v>365</v>
      </c>
      <c r="I13" s="883">
        <v>359</v>
      </c>
      <c r="J13" s="1125">
        <f>+M13</f>
        <v>38</v>
      </c>
      <c r="K13" s="1305" t="s">
        <v>9</v>
      </c>
      <c r="L13" s="1304" t="s">
        <v>9</v>
      </c>
      <c r="M13" s="1305">
        <v>38</v>
      </c>
      <c r="N13" s="1318" t="s">
        <v>9</v>
      </c>
      <c r="O13" s="1319" t="s">
        <v>9</v>
      </c>
      <c r="P13" s="1320" t="s">
        <v>9</v>
      </c>
      <c r="Q13" s="1154" t="s">
        <v>9</v>
      </c>
      <c r="R13" s="1318" t="s">
        <v>9</v>
      </c>
      <c r="S13" s="1320" t="s">
        <v>9</v>
      </c>
      <c r="T13" s="1304" t="s">
        <v>9</v>
      </c>
      <c r="U13" s="1320" t="s">
        <v>9</v>
      </c>
    </row>
    <row r="14" spans="1:22">
      <c r="A14" s="298" t="s">
        <v>122</v>
      </c>
      <c r="B14" s="1119">
        <f>+F14+J14</f>
        <v>1658</v>
      </c>
      <c r="C14" s="1120">
        <f>+G14</f>
        <v>336</v>
      </c>
      <c r="D14" s="1121">
        <f>+H14+L14</f>
        <v>503</v>
      </c>
      <c r="E14" s="1122">
        <f>+I14+M14</f>
        <v>819</v>
      </c>
      <c r="F14" s="1123">
        <f t="shared" si="0"/>
        <v>1506</v>
      </c>
      <c r="G14" s="883">
        <v>336</v>
      </c>
      <c r="H14" s="432">
        <v>422</v>
      </c>
      <c r="I14" s="883">
        <v>748</v>
      </c>
      <c r="J14" s="1125">
        <f>+L14+M14</f>
        <v>152</v>
      </c>
      <c r="K14" s="1305" t="s">
        <v>9</v>
      </c>
      <c r="L14" s="1304">
        <v>81</v>
      </c>
      <c r="M14" s="1305">
        <v>71</v>
      </c>
      <c r="N14" s="1318" t="s">
        <v>9</v>
      </c>
      <c r="O14" s="1319" t="s">
        <v>9</v>
      </c>
      <c r="P14" s="1320" t="s">
        <v>9</v>
      </c>
      <c r="Q14" s="1154" t="s">
        <v>9</v>
      </c>
      <c r="R14" s="1318" t="s">
        <v>9</v>
      </c>
      <c r="S14" s="1320" t="s">
        <v>9</v>
      </c>
      <c r="T14" s="1304" t="s">
        <v>9</v>
      </c>
      <c r="U14" s="1320" t="s">
        <v>9</v>
      </c>
    </row>
    <row r="15" spans="1:22">
      <c r="A15" s="300" t="s">
        <v>123</v>
      </c>
      <c r="B15" s="1127">
        <f>+F15</f>
        <v>738</v>
      </c>
      <c r="C15" s="1128">
        <f>+G15</f>
        <v>162</v>
      </c>
      <c r="D15" s="1129">
        <f>+H15</f>
        <v>358</v>
      </c>
      <c r="E15" s="1130">
        <f>+I15</f>
        <v>218</v>
      </c>
      <c r="F15" s="1131">
        <f t="shared" si="0"/>
        <v>738</v>
      </c>
      <c r="G15" s="884">
        <v>162</v>
      </c>
      <c r="H15" s="1321">
        <v>358</v>
      </c>
      <c r="I15" s="884">
        <v>218</v>
      </c>
      <c r="J15" s="1133" t="s">
        <v>9</v>
      </c>
      <c r="K15" s="1322" t="s">
        <v>9</v>
      </c>
      <c r="L15" s="1323" t="s">
        <v>9</v>
      </c>
      <c r="M15" s="1322" t="s">
        <v>9</v>
      </c>
      <c r="N15" s="1324" t="s">
        <v>9</v>
      </c>
      <c r="O15" s="1325" t="s">
        <v>9</v>
      </c>
      <c r="P15" s="1322" t="s">
        <v>9</v>
      </c>
      <c r="Q15" s="1326" t="s">
        <v>9</v>
      </c>
      <c r="R15" s="1324" t="s">
        <v>9</v>
      </c>
      <c r="S15" s="1322" t="s">
        <v>9</v>
      </c>
      <c r="T15" s="1312" t="s">
        <v>9</v>
      </c>
      <c r="U15" s="1322" t="s">
        <v>9</v>
      </c>
    </row>
    <row r="16" spans="1:22">
      <c r="A16" s="289"/>
      <c r="B16" s="295"/>
      <c r="C16" s="295"/>
      <c r="D16" s="295"/>
      <c r="E16" s="295"/>
      <c r="F16" s="295"/>
      <c r="G16" s="295"/>
      <c r="H16" s="295"/>
      <c r="I16" s="295"/>
      <c r="J16" s="295"/>
      <c r="K16" s="295"/>
      <c r="L16" s="295"/>
      <c r="M16" s="295"/>
      <c r="N16" s="274"/>
      <c r="O16" s="274"/>
      <c r="P16" s="274"/>
      <c r="Q16" s="274"/>
      <c r="R16" s="274"/>
      <c r="S16" s="274"/>
      <c r="T16" s="274"/>
      <c r="U16" s="274"/>
    </row>
    <row r="17" spans="1:21">
      <c r="A17" s="10" t="s">
        <v>11</v>
      </c>
      <c r="B17" s="274"/>
      <c r="C17" s="274"/>
      <c r="D17" s="274"/>
      <c r="E17" s="274"/>
      <c r="F17" s="274"/>
      <c r="G17" s="274"/>
      <c r="H17" s="274"/>
      <c r="I17" s="274"/>
      <c r="J17" s="274"/>
      <c r="K17" s="274"/>
      <c r="L17" s="274"/>
      <c r="M17" s="274"/>
      <c r="N17" s="274"/>
      <c r="O17" s="274"/>
      <c r="P17" s="274"/>
      <c r="Q17" s="274"/>
      <c r="R17" s="274"/>
      <c r="S17" s="274"/>
      <c r="T17" s="274"/>
      <c r="U17" s="274"/>
    </row>
    <row r="22" spans="1:21">
      <c r="O22" s="431"/>
      <c r="P22" s="431"/>
      <c r="Q22" s="431"/>
    </row>
    <row r="23" spans="1:21">
      <c r="O23" s="1333"/>
      <c r="P23" s="1333"/>
      <c r="Q23" s="1333"/>
    </row>
    <row r="24" spans="1:21">
      <c r="O24" s="1333"/>
      <c r="P24" s="1333"/>
      <c r="Q24" s="1333"/>
    </row>
    <row r="25" spans="1:21">
      <c r="H25" s="1138"/>
      <c r="O25" s="1333"/>
      <c r="P25" s="1333"/>
      <c r="Q25" s="1333"/>
    </row>
    <row r="26" spans="1:21">
      <c r="O26" s="1333"/>
      <c r="P26" s="1333"/>
      <c r="Q26" s="1333"/>
    </row>
    <row r="27" spans="1:21">
      <c r="N27" s="11"/>
      <c r="O27" s="1333"/>
      <c r="P27" s="1333"/>
      <c r="Q27" s="1333"/>
    </row>
    <row r="28" spans="1:21">
      <c r="N28" s="11"/>
      <c r="O28" s="1333"/>
      <c r="P28" s="1333"/>
      <c r="Q28" s="1333"/>
    </row>
    <row r="29" spans="1:21">
      <c r="N29" s="11"/>
    </row>
    <row r="30" spans="1:21">
      <c r="H30" s="262"/>
      <c r="N30" s="11"/>
    </row>
    <row r="31" spans="1:21">
      <c r="N31" s="11"/>
    </row>
    <row r="32" spans="1:21">
      <c r="N32" s="11"/>
    </row>
    <row r="33" spans="6:14">
      <c r="F33" s="11"/>
      <c r="N33" s="11"/>
    </row>
    <row r="34" spans="6:14">
      <c r="F34" s="11"/>
    </row>
    <row r="35" spans="6:14">
      <c r="F35" s="11"/>
    </row>
  </sheetData>
  <mergeCells count="5">
    <mergeCell ref="B4:E4"/>
    <mergeCell ref="F4:I4"/>
    <mergeCell ref="J4:M4"/>
    <mergeCell ref="N4:Q4"/>
    <mergeCell ref="R4:U4"/>
  </mergeCells>
  <pageMargins left="0.18" right="0.18" top="0.74803149606299213" bottom="0.74803149606299213" header="0.31496062992125984" footer="0.31496062992125984"/>
  <pageSetup paperSize="9" scale="67" orientation="landscape" horizontalDpi="200" verticalDpi="200" r:id="rId1"/>
  <ignoredErrors>
    <ignoredError sqref="E11 B11:D11 C9 C14:D14 D13" formula="1"/>
  </ignoredError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K30"/>
  <sheetViews>
    <sheetView view="pageLayout" zoomScaleNormal="100" workbookViewId="0">
      <selection activeCell="A3" sqref="A3"/>
    </sheetView>
  </sheetViews>
  <sheetFormatPr baseColWidth="10" defaultColWidth="11.42578125" defaultRowHeight="12.75"/>
  <cols>
    <col min="1" max="16384" width="11.42578125" style="3"/>
  </cols>
  <sheetData>
    <row r="1" spans="1:11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8" t="s">
        <v>436</v>
      </c>
    </row>
    <row r="2" spans="1:11" ht="21" customHeight="1">
      <c r="A2" s="301" t="s">
        <v>493</v>
      </c>
    </row>
    <row r="30" spans="1:1">
      <c r="A30" s="10" t="s">
        <v>11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V34"/>
  <sheetViews>
    <sheetView view="pageLayout" zoomScale="70" zoomScaleNormal="100" zoomScalePageLayoutView="70" workbookViewId="0">
      <selection activeCell="M26" sqref="M26"/>
    </sheetView>
  </sheetViews>
  <sheetFormatPr baseColWidth="10" defaultColWidth="11.42578125" defaultRowHeight="12.75"/>
  <cols>
    <col min="1" max="1" width="19.85546875" style="3" customWidth="1"/>
    <col min="2" max="2" width="6.5703125" style="3" customWidth="1"/>
    <col min="3" max="3" width="10.28515625" style="3" customWidth="1"/>
    <col min="4" max="4" width="8.7109375" style="3" customWidth="1"/>
    <col min="5" max="5" width="12.5703125" style="3" customWidth="1"/>
    <col min="6" max="6" width="6.140625" style="3" bestFit="1" customWidth="1"/>
    <col min="7" max="7" width="10.28515625" style="3" bestFit="1" customWidth="1"/>
    <col min="8" max="8" width="8.7109375" style="3" bestFit="1" customWidth="1"/>
    <col min="9" max="9" width="12.5703125" style="3" bestFit="1" customWidth="1"/>
    <col min="10" max="10" width="6.140625" style="3" bestFit="1" customWidth="1"/>
    <col min="11" max="11" width="10.28515625" style="3" bestFit="1" customWidth="1"/>
    <col min="12" max="12" width="8.7109375" style="3" bestFit="1" customWidth="1"/>
    <col min="13" max="13" width="12.5703125" style="3" bestFit="1" customWidth="1"/>
    <col min="14" max="14" width="6.140625" style="3" bestFit="1" customWidth="1"/>
    <col min="15" max="15" width="10.28515625" style="3" bestFit="1" customWidth="1"/>
    <col min="16" max="16" width="8.7109375" style="3" bestFit="1" customWidth="1"/>
    <col min="17" max="17" width="12.5703125" style="3" bestFit="1" customWidth="1"/>
    <col min="18" max="18" width="6.140625" style="3" bestFit="1" customWidth="1"/>
    <col min="19" max="19" width="10.28515625" style="3" bestFit="1" customWidth="1"/>
    <col min="20" max="20" width="8.7109375" style="3" bestFit="1" customWidth="1"/>
    <col min="21" max="21" width="12.5703125" style="3" bestFit="1" customWidth="1"/>
    <col min="22" max="16384" width="11.42578125" style="3"/>
  </cols>
  <sheetData>
    <row r="1" spans="1:22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7"/>
      <c r="P1" s="997"/>
      <c r="Q1" s="997"/>
      <c r="R1" s="997"/>
      <c r="S1" s="997"/>
      <c r="T1" s="997"/>
      <c r="U1" s="997"/>
      <c r="V1" s="998" t="s">
        <v>436</v>
      </c>
    </row>
    <row r="2" spans="1:22" ht="15">
      <c r="A2" s="288" t="s">
        <v>494</v>
      </c>
      <c r="B2" s="288"/>
      <c r="C2" s="288"/>
      <c r="D2" s="288"/>
      <c r="E2" s="288"/>
      <c r="F2" s="274"/>
      <c r="G2" s="274"/>
      <c r="H2" s="274"/>
      <c r="I2" s="274"/>
      <c r="J2" s="274"/>
      <c r="K2" s="274"/>
      <c r="L2" s="274"/>
      <c r="M2" s="274"/>
    </row>
    <row r="3" spans="1:22">
      <c r="A3" s="138"/>
      <c r="B3" s="138"/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138"/>
    </row>
    <row r="4" spans="1:22">
      <c r="A4" s="138"/>
      <c r="B4" s="1509" t="s">
        <v>5</v>
      </c>
      <c r="C4" s="1510"/>
      <c r="D4" s="1510"/>
      <c r="E4" s="1510"/>
      <c r="F4" s="1509" t="s">
        <v>6</v>
      </c>
      <c r="G4" s="1510"/>
      <c r="H4" s="1510"/>
      <c r="I4" s="1510"/>
      <c r="J4" s="1509" t="s">
        <v>7</v>
      </c>
      <c r="K4" s="1510"/>
      <c r="L4" s="1510"/>
      <c r="M4" s="1511"/>
      <c r="N4" s="1509" t="s">
        <v>10</v>
      </c>
      <c r="O4" s="1510"/>
      <c r="P4" s="1510"/>
      <c r="Q4" s="1511"/>
      <c r="R4" s="1509" t="s">
        <v>100</v>
      </c>
      <c r="S4" s="1510"/>
      <c r="T4" s="1510"/>
      <c r="U4" s="1511"/>
    </row>
    <row r="5" spans="1:22">
      <c r="A5" s="365" t="s">
        <v>118</v>
      </c>
      <c r="B5" s="163" t="s">
        <v>5</v>
      </c>
      <c r="C5" s="163" t="s">
        <v>115</v>
      </c>
      <c r="D5" s="163" t="s">
        <v>110</v>
      </c>
      <c r="E5" s="163" t="s">
        <v>111</v>
      </c>
      <c r="F5" s="163" t="s">
        <v>5</v>
      </c>
      <c r="G5" s="163" t="s">
        <v>115</v>
      </c>
      <c r="H5" s="163" t="s">
        <v>110</v>
      </c>
      <c r="I5" s="163" t="s">
        <v>111</v>
      </c>
      <c r="J5" s="163" t="s">
        <v>5</v>
      </c>
      <c r="K5" s="163" t="s">
        <v>115</v>
      </c>
      <c r="L5" s="163" t="s">
        <v>110</v>
      </c>
      <c r="M5" s="163" t="s">
        <v>111</v>
      </c>
      <c r="N5" s="180" t="s">
        <v>5</v>
      </c>
      <c r="O5" s="180" t="s">
        <v>115</v>
      </c>
      <c r="P5" s="180" t="s">
        <v>110</v>
      </c>
      <c r="Q5" s="180" t="s">
        <v>111</v>
      </c>
      <c r="R5" s="180" t="s">
        <v>5</v>
      </c>
      <c r="S5" s="180" t="s">
        <v>115</v>
      </c>
      <c r="T5" s="180" t="s">
        <v>110</v>
      </c>
      <c r="U5" s="180" t="s">
        <v>111</v>
      </c>
    </row>
    <row r="6" spans="1:22" ht="5.25" customHeight="1">
      <c r="A6" s="165"/>
      <c r="B6" s="164"/>
      <c r="C6" s="165"/>
      <c r="D6" s="165"/>
      <c r="E6" s="165"/>
      <c r="F6" s="164"/>
      <c r="G6" s="165"/>
      <c r="H6" s="165"/>
      <c r="I6" s="165"/>
      <c r="J6" s="164"/>
      <c r="K6" s="165"/>
      <c r="L6" s="165"/>
      <c r="M6" s="165"/>
      <c r="N6" s="178"/>
      <c r="O6" s="218"/>
      <c r="P6" s="218"/>
      <c r="Q6" s="218"/>
      <c r="R6" s="178"/>
      <c r="S6" s="218"/>
      <c r="T6" s="218"/>
      <c r="U6" s="218"/>
      <c r="V6" s="4"/>
    </row>
    <row r="7" spans="1:22">
      <c r="A7" s="367" t="s">
        <v>2</v>
      </c>
      <c r="B7" s="1107">
        <f>+F7+J7+N7+R7</f>
        <v>16569</v>
      </c>
      <c r="C7" s="1107">
        <f>+G7+K7+O7</f>
        <v>2314</v>
      </c>
      <c r="D7" s="1107">
        <f>+H7+L7+P7+T7</f>
        <v>3861</v>
      </c>
      <c r="E7" s="1107">
        <f>+I7+M7+Q7</f>
        <v>10394</v>
      </c>
      <c r="F7" s="1107">
        <f>+G7+H7+I7</f>
        <v>10458</v>
      </c>
      <c r="G7" s="1161">
        <f>+G9+G10+G11+G12+G13+G14+G15</f>
        <v>2027</v>
      </c>
      <c r="H7" s="1161">
        <f>+H9+H10+H11+H12+H13+H14+H15</f>
        <v>1753</v>
      </c>
      <c r="I7" s="1161">
        <f>+I9+I10+I11+I12+I13+I14+I15</f>
        <v>6678</v>
      </c>
      <c r="J7" s="1107">
        <f>+J9+J10+J11+J12+J13+J14</f>
        <v>4575</v>
      </c>
      <c r="K7" s="1161">
        <f>+K10+K11+K12</f>
        <v>276</v>
      </c>
      <c r="L7" s="1161">
        <f>+L9+L10+L11+L12+L14</f>
        <v>1982</v>
      </c>
      <c r="M7" s="1161">
        <f>+M9+M10+M11+M12+M13+M14</f>
        <v>2317</v>
      </c>
      <c r="N7" s="1107">
        <f>+N11</f>
        <v>1501</v>
      </c>
      <c r="O7" s="1161">
        <f>+O11</f>
        <v>11</v>
      </c>
      <c r="P7" s="1161">
        <f>+P11</f>
        <v>91</v>
      </c>
      <c r="Q7" s="1161">
        <f>+Q11</f>
        <v>1399</v>
      </c>
      <c r="R7" s="1107">
        <f>+R11</f>
        <v>35</v>
      </c>
      <c r="S7" s="1107" t="s">
        <v>9</v>
      </c>
      <c r="T7" s="1161">
        <f>+T11</f>
        <v>35</v>
      </c>
      <c r="U7" s="1107" t="s">
        <v>9</v>
      </c>
      <c r="V7" s="366"/>
    </row>
    <row r="8" spans="1:22" ht="4.5" customHeight="1">
      <c r="A8" s="284"/>
      <c r="B8" s="1162"/>
      <c r="C8" s="1162"/>
      <c r="D8" s="1162"/>
      <c r="E8" s="1162"/>
      <c r="F8" s="1162"/>
      <c r="G8" s="1162"/>
      <c r="H8" s="1162"/>
      <c r="I8" s="1162"/>
      <c r="J8" s="1163"/>
      <c r="K8" s="1162"/>
      <c r="L8" s="1162"/>
      <c r="M8" s="1162"/>
      <c r="N8" s="1162"/>
      <c r="O8" s="1162"/>
      <c r="P8" s="1162"/>
      <c r="Q8" s="1162"/>
      <c r="R8" s="1162"/>
      <c r="S8" s="1162"/>
      <c r="T8" s="1164"/>
      <c r="U8" s="1162"/>
      <c r="V8" s="366"/>
    </row>
    <row r="9" spans="1:22">
      <c r="A9" s="297" t="s">
        <v>119</v>
      </c>
      <c r="B9" s="1145">
        <f>+F9+J9</f>
        <v>833</v>
      </c>
      <c r="C9" s="1146">
        <f>+G9</f>
        <v>400</v>
      </c>
      <c r="D9" s="1146">
        <f>+H9</f>
        <v>183</v>
      </c>
      <c r="E9" s="1147">
        <f>+I9+M9</f>
        <v>250</v>
      </c>
      <c r="F9" s="1148">
        <f t="shared" ref="F9:F15" si="0">+G9+H9+I9</f>
        <v>823</v>
      </c>
      <c r="G9" s="1297">
        <v>400</v>
      </c>
      <c r="H9" s="1296">
        <v>183</v>
      </c>
      <c r="I9" s="1297">
        <v>240</v>
      </c>
      <c r="J9" s="1148">
        <f>+M9</f>
        <v>10</v>
      </c>
      <c r="K9" s="1297" t="s">
        <v>9</v>
      </c>
      <c r="L9" s="1296">
        <v>0</v>
      </c>
      <c r="M9" s="1297">
        <v>10</v>
      </c>
      <c r="N9" s="1148" t="s">
        <v>9</v>
      </c>
      <c r="O9" s="1297" t="s">
        <v>9</v>
      </c>
      <c r="P9" s="1296" t="s">
        <v>9</v>
      </c>
      <c r="Q9" s="1297" t="s">
        <v>9</v>
      </c>
      <c r="R9" s="1148" t="s">
        <v>9</v>
      </c>
      <c r="S9" s="1139" t="s">
        <v>9</v>
      </c>
      <c r="T9" s="1297" t="s">
        <v>9</v>
      </c>
      <c r="U9" s="1140" t="s">
        <v>9</v>
      </c>
      <c r="V9" s="366"/>
    </row>
    <row r="10" spans="1:22">
      <c r="A10" s="727" t="s">
        <v>389</v>
      </c>
      <c r="B10" s="1149">
        <f>+F10+J10</f>
        <v>2988</v>
      </c>
      <c r="C10" s="1150">
        <f>+G10+K10</f>
        <v>519</v>
      </c>
      <c r="D10" s="1150">
        <f>+H10+L10</f>
        <v>643</v>
      </c>
      <c r="E10" s="1151">
        <f>+I10+M10</f>
        <v>1826</v>
      </c>
      <c r="F10" s="1152">
        <f t="shared" si="0"/>
        <v>2543</v>
      </c>
      <c r="G10" s="1305">
        <v>490</v>
      </c>
      <c r="H10" s="1304">
        <v>464</v>
      </c>
      <c r="I10" s="1305">
        <v>1589</v>
      </c>
      <c r="J10" s="1152">
        <f>+K10+L10+M10</f>
        <v>445</v>
      </c>
      <c r="K10" s="1305">
        <v>29</v>
      </c>
      <c r="L10" s="1304">
        <v>179</v>
      </c>
      <c r="M10" s="1305">
        <v>237</v>
      </c>
      <c r="N10" s="1152" t="s">
        <v>9</v>
      </c>
      <c r="O10" s="1305" t="s">
        <v>9</v>
      </c>
      <c r="P10" s="1304" t="s">
        <v>9</v>
      </c>
      <c r="Q10" s="1305" t="s">
        <v>9</v>
      </c>
      <c r="R10" s="1152" t="s">
        <v>9</v>
      </c>
      <c r="S10" s="1141" t="s">
        <v>9</v>
      </c>
      <c r="T10" s="1305" t="s">
        <v>9</v>
      </c>
      <c r="U10" s="1142" t="s">
        <v>9</v>
      </c>
      <c r="V10" s="366"/>
    </row>
    <row r="11" spans="1:22" ht="14.25">
      <c r="A11" s="298" t="s">
        <v>120</v>
      </c>
      <c r="B11" s="1149">
        <f>+F11+J11+N11+R11</f>
        <v>10916</v>
      </c>
      <c r="C11" s="1150">
        <f>+G11+K11+O11</f>
        <v>1055</v>
      </c>
      <c r="D11" s="1150">
        <f>+H11+L11+P11+T11</f>
        <v>2696</v>
      </c>
      <c r="E11" s="1151">
        <f>+I11+M11+Q11</f>
        <v>7165</v>
      </c>
      <c r="F11" s="1152">
        <f t="shared" si="0"/>
        <v>5433</v>
      </c>
      <c r="G11" s="1305">
        <v>804</v>
      </c>
      <c r="H11" s="1304">
        <v>801</v>
      </c>
      <c r="I11" s="1305">
        <v>3828</v>
      </c>
      <c r="J11" s="1152">
        <f>+K11+L11+M11</f>
        <v>3947</v>
      </c>
      <c r="K11" s="1305">
        <v>240</v>
      </c>
      <c r="L11" s="1304">
        <v>1769</v>
      </c>
      <c r="M11" s="1305">
        <v>1938</v>
      </c>
      <c r="N11" s="1152">
        <f>+O11+P11+Q11</f>
        <v>1501</v>
      </c>
      <c r="O11" s="1305">
        <v>11</v>
      </c>
      <c r="P11" s="1304">
        <v>91</v>
      </c>
      <c r="Q11" s="1305">
        <v>1399</v>
      </c>
      <c r="R11" s="1152">
        <f>+T11</f>
        <v>35</v>
      </c>
      <c r="S11" s="1141" t="s">
        <v>9</v>
      </c>
      <c r="T11" s="1305">
        <v>35</v>
      </c>
      <c r="U11" s="1307" t="s">
        <v>9</v>
      </c>
      <c r="V11" s="728"/>
    </row>
    <row r="12" spans="1:22">
      <c r="A12" s="266" t="s">
        <v>390</v>
      </c>
      <c r="B12" s="1149">
        <f>+F12+J12</f>
        <v>437</v>
      </c>
      <c r="C12" s="1150">
        <f>+G12+K12</f>
        <v>130</v>
      </c>
      <c r="D12" s="1150">
        <f>+H12+L12</f>
        <v>115</v>
      </c>
      <c r="E12" s="1151">
        <f>+I12+M12</f>
        <v>192</v>
      </c>
      <c r="F12" s="1152">
        <f t="shared" si="0"/>
        <v>355</v>
      </c>
      <c r="G12" s="1305">
        <v>123</v>
      </c>
      <c r="H12" s="1304">
        <v>90</v>
      </c>
      <c r="I12" s="1305">
        <v>142</v>
      </c>
      <c r="J12" s="1152">
        <f>+K12+L12+M12</f>
        <v>82</v>
      </c>
      <c r="K12" s="1305">
        <v>7</v>
      </c>
      <c r="L12" s="1304">
        <v>25</v>
      </c>
      <c r="M12" s="1305">
        <v>50</v>
      </c>
      <c r="N12" s="1152" t="s">
        <v>9</v>
      </c>
      <c r="O12" s="1305" t="s">
        <v>9</v>
      </c>
      <c r="P12" s="1304" t="s">
        <v>9</v>
      </c>
      <c r="Q12" s="1305" t="s">
        <v>9</v>
      </c>
      <c r="R12" s="1152" t="s">
        <v>9</v>
      </c>
      <c r="S12" s="1153" t="s">
        <v>9</v>
      </c>
      <c r="T12" s="1305" t="s">
        <v>9</v>
      </c>
      <c r="U12" s="1154" t="s">
        <v>9</v>
      </c>
      <c r="V12" s="366"/>
    </row>
    <row r="13" spans="1:22">
      <c r="A13" s="298" t="s">
        <v>121</v>
      </c>
      <c r="B13" s="1149">
        <f>+F13+J13</f>
        <v>540</v>
      </c>
      <c r="C13" s="1150">
        <f>+G13</f>
        <v>63</v>
      </c>
      <c r="D13" s="1150">
        <f>+H13</f>
        <v>55</v>
      </c>
      <c r="E13" s="1151">
        <f>+I13+M13</f>
        <v>422</v>
      </c>
      <c r="F13" s="1152">
        <f t="shared" si="0"/>
        <v>492</v>
      </c>
      <c r="G13" s="1305">
        <v>63</v>
      </c>
      <c r="H13" s="1304">
        <v>55</v>
      </c>
      <c r="I13" s="1305">
        <v>374</v>
      </c>
      <c r="J13" s="1152">
        <f>+L13+M13</f>
        <v>48</v>
      </c>
      <c r="K13" s="1305" t="s">
        <v>9</v>
      </c>
      <c r="L13" s="1304">
        <v>0</v>
      </c>
      <c r="M13" s="1305">
        <v>48</v>
      </c>
      <c r="N13" s="1152" t="s">
        <v>9</v>
      </c>
      <c r="O13" s="1305" t="s">
        <v>9</v>
      </c>
      <c r="P13" s="1304" t="s">
        <v>9</v>
      </c>
      <c r="Q13" s="1305" t="s">
        <v>9</v>
      </c>
      <c r="R13" s="1152" t="s">
        <v>9</v>
      </c>
      <c r="S13" s="1141" t="s">
        <v>9</v>
      </c>
      <c r="T13" s="1305" t="s">
        <v>9</v>
      </c>
      <c r="U13" s="1142" t="s">
        <v>9</v>
      </c>
      <c r="V13" s="366"/>
    </row>
    <row r="14" spans="1:22">
      <c r="A14" s="298" t="s">
        <v>122</v>
      </c>
      <c r="B14" s="1149">
        <f>+F14+J14</f>
        <v>571</v>
      </c>
      <c r="C14" s="1150">
        <f>+G14</f>
        <v>99</v>
      </c>
      <c r="D14" s="1150">
        <f>+H14+L14</f>
        <v>86</v>
      </c>
      <c r="E14" s="1151">
        <f>+I14+M14</f>
        <v>386</v>
      </c>
      <c r="F14" s="1152">
        <f t="shared" si="0"/>
        <v>528</v>
      </c>
      <c r="G14" s="1305">
        <v>99</v>
      </c>
      <c r="H14" s="1304">
        <v>77</v>
      </c>
      <c r="I14" s="1305">
        <v>352</v>
      </c>
      <c r="J14" s="1152">
        <f>+L14+M14</f>
        <v>43</v>
      </c>
      <c r="K14" s="1305" t="s">
        <v>9</v>
      </c>
      <c r="L14" s="1304">
        <v>9</v>
      </c>
      <c r="M14" s="1305">
        <v>34</v>
      </c>
      <c r="N14" s="1152" t="s">
        <v>9</v>
      </c>
      <c r="O14" s="1305" t="s">
        <v>9</v>
      </c>
      <c r="P14" s="1304" t="s">
        <v>9</v>
      </c>
      <c r="Q14" s="1305" t="s">
        <v>9</v>
      </c>
      <c r="R14" s="1152" t="s">
        <v>9</v>
      </c>
      <c r="S14" s="1141" t="s">
        <v>9</v>
      </c>
      <c r="T14" s="1305" t="s">
        <v>9</v>
      </c>
      <c r="U14" s="1142" t="s">
        <v>9</v>
      </c>
      <c r="V14" s="366"/>
    </row>
    <row r="15" spans="1:22">
      <c r="A15" s="300" t="s">
        <v>123</v>
      </c>
      <c r="B15" s="1155">
        <f>+F15</f>
        <v>284</v>
      </c>
      <c r="C15" s="1156">
        <f>+G15</f>
        <v>48</v>
      </c>
      <c r="D15" s="1156">
        <f>+H15</f>
        <v>83</v>
      </c>
      <c r="E15" s="1157">
        <f>+I15</f>
        <v>153</v>
      </c>
      <c r="F15" s="1158">
        <f t="shared" si="0"/>
        <v>284</v>
      </c>
      <c r="G15" s="1313">
        <v>48</v>
      </c>
      <c r="H15" s="1312">
        <v>83</v>
      </c>
      <c r="I15" s="1313">
        <v>153</v>
      </c>
      <c r="J15" s="1158" t="s">
        <v>9</v>
      </c>
      <c r="K15" s="1313" t="s">
        <v>9</v>
      </c>
      <c r="L15" s="1312" t="s">
        <v>9</v>
      </c>
      <c r="M15" s="1313" t="s">
        <v>9</v>
      </c>
      <c r="N15" s="1158" t="s">
        <v>9</v>
      </c>
      <c r="O15" s="1313" t="s">
        <v>9</v>
      </c>
      <c r="P15" s="1312" t="s">
        <v>9</v>
      </c>
      <c r="Q15" s="1313" t="s">
        <v>9</v>
      </c>
      <c r="R15" s="1158" t="s">
        <v>9</v>
      </c>
      <c r="S15" s="1159" t="s">
        <v>9</v>
      </c>
      <c r="T15" s="1313" t="s">
        <v>9</v>
      </c>
      <c r="U15" s="1160" t="s">
        <v>9</v>
      </c>
      <c r="V15" s="366"/>
    </row>
    <row r="16" spans="1:22">
      <c r="A16" s="138"/>
      <c r="B16" s="218"/>
      <c r="C16" s="218"/>
      <c r="D16" s="218"/>
      <c r="E16" s="218"/>
      <c r="F16" s="218"/>
      <c r="G16" s="218"/>
      <c r="H16" s="218"/>
      <c r="I16" s="218"/>
      <c r="J16" s="218"/>
      <c r="K16" s="218"/>
      <c r="L16" s="218"/>
      <c r="M16" s="218"/>
    </row>
    <row r="17" spans="1:13">
      <c r="A17" s="10" t="s">
        <v>11</v>
      </c>
      <c r="J17" s="218"/>
      <c r="K17" s="218"/>
      <c r="L17" s="218"/>
      <c r="M17" s="218"/>
    </row>
    <row r="32" spans="1:13">
      <c r="G32" s="11"/>
    </row>
    <row r="33" spans="7:7">
      <c r="G33" s="11"/>
    </row>
    <row r="34" spans="7:7">
      <c r="G34" s="11"/>
    </row>
  </sheetData>
  <mergeCells count="5">
    <mergeCell ref="B4:E4"/>
    <mergeCell ref="F4:I4"/>
    <mergeCell ref="J4:M4"/>
    <mergeCell ref="N4:Q4"/>
    <mergeCell ref="R4:U4"/>
  </mergeCells>
  <pageMargins left="0.2" right="0.70866141732283472" top="0.74803149606299213" bottom="0.74803149606299213" header="0.31496062992125984" footer="0.31496062992125984"/>
  <pageSetup paperSize="9" scale="63" orientation="landscape" verticalDpi="200" r:id="rId1"/>
  <ignoredErrors>
    <ignoredError sqref="C7:D7 B11:C11 D11:E11 D13:D14 C14" formula="1"/>
  </ignoredError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L29"/>
  <sheetViews>
    <sheetView view="pageLayout" topLeftCell="A28" zoomScaleNormal="100" workbookViewId="0">
      <selection activeCell="N17" sqref="N17"/>
    </sheetView>
  </sheetViews>
  <sheetFormatPr baseColWidth="10" defaultColWidth="11.42578125" defaultRowHeight="12.75"/>
  <cols>
    <col min="1" max="10" width="11.42578125" style="3"/>
    <col min="11" max="11" width="11" style="3" customWidth="1"/>
    <col min="12" max="16384" width="11.42578125" style="3"/>
  </cols>
  <sheetData>
    <row r="1" spans="1:12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8" t="s">
        <v>436</v>
      </c>
    </row>
    <row r="2" spans="1:12" ht="21" customHeight="1">
      <c r="A2" s="301" t="s">
        <v>495</v>
      </c>
      <c r="B2" s="557"/>
      <c r="C2" s="557"/>
      <c r="D2" s="557"/>
      <c r="E2" s="557"/>
      <c r="F2" s="557"/>
      <c r="G2" s="557"/>
      <c r="H2" s="557"/>
      <c r="I2" s="557"/>
      <c r="J2" s="557"/>
      <c r="K2" s="134"/>
    </row>
    <row r="3" spans="1:12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</row>
    <row r="4" spans="1:12">
      <c r="A4" s="137"/>
      <c r="B4" s="153"/>
      <c r="C4" s="153"/>
      <c r="D4" s="153"/>
      <c r="E4" s="153"/>
      <c r="F4" s="153"/>
      <c r="G4" s="137"/>
      <c r="H4" s="137"/>
      <c r="I4" s="137"/>
      <c r="J4" s="137"/>
      <c r="K4" s="137"/>
    </row>
    <row r="5" spans="1:12" ht="14.25">
      <c r="A5" s="137"/>
      <c r="B5" s="153"/>
      <c r="C5" s="143"/>
      <c r="D5" s="281"/>
      <c r="E5" s="143"/>
      <c r="F5" s="165"/>
      <c r="G5" s="137"/>
      <c r="H5" s="143"/>
      <c r="I5" s="143"/>
      <c r="J5" s="137"/>
      <c r="K5" s="181"/>
    </row>
    <row r="6" spans="1:12" ht="28.5" customHeight="1">
      <c r="A6" s="137"/>
      <c r="B6" s="183"/>
      <c r="C6" s="219"/>
      <c r="D6" s="219"/>
      <c r="E6" s="219"/>
      <c r="F6" s="269"/>
      <c r="G6" s="137"/>
      <c r="H6" s="183"/>
      <c r="I6" s="183"/>
      <c r="J6" s="137"/>
      <c r="K6" s="181"/>
      <c r="L6" s="943"/>
    </row>
    <row r="7" spans="1:12" ht="15">
      <c r="A7" s="137"/>
      <c r="B7" s="183"/>
      <c r="C7" s="219"/>
      <c r="D7" s="219"/>
      <c r="E7" s="219"/>
      <c r="F7" s="269"/>
      <c r="G7" s="137"/>
      <c r="H7" s="185"/>
      <c r="I7" s="185"/>
      <c r="J7" s="137"/>
      <c r="K7" s="184"/>
    </row>
    <row r="8" spans="1:12" ht="14.25">
      <c r="A8" s="137"/>
      <c r="B8" s="183"/>
      <c r="C8" s="219"/>
      <c r="D8" s="219"/>
      <c r="E8" s="219"/>
      <c r="F8" s="269"/>
      <c r="G8" s="137"/>
      <c r="H8" s="187"/>
      <c r="I8" s="187"/>
      <c r="J8" s="137"/>
      <c r="K8" s="181"/>
    </row>
    <row r="9" spans="1:12" ht="13.5">
      <c r="A9" s="137"/>
      <c r="B9" s="183"/>
      <c r="C9" s="219"/>
      <c r="D9" s="219"/>
      <c r="E9" s="219"/>
      <c r="F9" s="269"/>
      <c r="G9" s="137"/>
      <c r="H9" s="188"/>
      <c r="I9" s="188"/>
      <c r="J9" s="137"/>
      <c r="K9" s="189"/>
    </row>
    <row r="10" spans="1:12" ht="13.5">
      <c r="A10" s="137"/>
      <c r="B10" s="183"/>
      <c r="C10" s="219"/>
      <c r="D10" s="219"/>
      <c r="E10" s="219"/>
      <c r="F10" s="269"/>
      <c r="G10" s="137"/>
      <c r="H10" s="188"/>
      <c r="I10" s="188"/>
      <c r="J10" s="137"/>
      <c r="K10" s="189"/>
    </row>
    <row r="11" spans="1:12" ht="13.5">
      <c r="A11" s="137"/>
      <c r="B11" s="183"/>
      <c r="C11" s="219"/>
      <c r="D11" s="219"/>
      <c r="E11" s="219"/>
      <c r="F11" s="269"/>
      <c r="G11" s="137"/>
      <c r="H11" s="188"/>
      <c r="I11" s="188"/>
      <c r="J11" s="137"/>
      <c r="K11" s="189"/>
    </row>
    <row r="12" spans="1:12" ht="13.5">
      <c r="A12" s="137"/>
      <c r="B12" s="183"/>
      <c r="C12" s="219"/>
      <c r="D12" s="219"/>
      <c r="E12" s="219"/>
      <c r="F12" s="269"/>
      <c r="G12" s="137"/>
      <c r="H12" s="188"/>
      <c r="I12" s="188"/>
      <c r="J12" s="137"/>
      <c r="K12" s="189"/>
    </row>
    <row r="13" spans="1:12" ht="13.5">
      <c r="A13" s="137"/>
      <c r="B13" s="153"/>
      <c r="C13" s="153"/>
      <c r="D13" s="153"/>
      <c r="E13" s="153"/>
      <c r="F13" s="153"/>
      <c r="G13" s="137"/>
      <c r="H13" s="191"/>
      <c r="I13" s="191"/>
      <c r="J13" s="137"/>
      <c r="K13" s="189"/>
    </row>
    <row r="14" spans="1:12" ht="13.5">
      <c r="A14" s="137"/>
      <c r="B14" s="153"/>
      <c r="C14" s="153"/>
      <c r="D14" s="153"/>
      <c r="E14" s="153"/>
      <c r="F14" s="153"/>
      <c r="G14" s="137"/>
      <c r="H14" s="188"/>
      <c r="I14" s="188"/>
      <c r="J14" s="137"/>
      <c r="K14" s="189"/>
    </row>
    <row r="15" spans="1:12" ht="13.5">
      <c r="A15" s="137"/>
      <c r="B15" s="153"/>
      <c r="C15" s="153"/>
      <c r="D15" s="153"/>
      <c r="E15" s="153"/>
      <c r="F15" s="153"/>
      <c r="G15" s="137"/>
      <c r="H15" s="188"/>
      <c r="I15" s="188"/>
      <c r="J15" s="137"/>
      <c r="K15" s="189"/>
    </row>
    <row r="16" spans="1:12">
      <c r="A16" s="137"/>
      <c r="B16" s="137"/>
      <c r="C16" s="137"/>
      <c r="D16" s="137"/>
      <c r="E16" s="137"/>
      <c r="F16" s="137"/>
      <c r="G16" s="137"/>
      <c r="H16" s="137"/>
      <c r="I16" s="137"/>
      <c r="J16" s="137"/>
      <c r="K16" s="153"/>
    </row>
    <row r="17" spans="1:11">
      <c r="A17" s="137"/>
      <c r="B17" s="137"/>
      <c r="C17" s="137"/>
      <c r="D17" s="137"/>
      <c r="E17" s="137"/>
      <c r="F17" s="137"/>
      <c r="G17" s="137"/>
      <c r="H17" s="137"/>
      <c r="I17" s="137"/>
      <c r="J17" s="137"/>
      <c r="K17" s="137"/>
    </row>
    <row r="18" spans="1:11">
      <c r="A18" s="137"/>
      <c r="B18" s="137"/>
      <c r="C18" s="137"/>
      <c r="D18" s="137"/>
      <c r="E18" s="137"/>
      <c r="F18" s="137"/>
      <c r="G18" s="137"/>
      <c r="H18" s="137"/>
      <c r="I18" s="137"/>
      <c r="J18" s="137"/>
      <c r="K18" s="137"/>
    </row>
    <row r="19" spans="1:11">
      <c r="A19" s="137"/>
      <c r="B19" s="137"/>
      <c r="C19" s="137"/>
      <c r="D19" s="137"/>
      <c r="E19" s="137"/>
      <c r="F19" s="137"/>
      <c r="G19" s="137"/>
      <c r="H19" s="137"/>
      <c r="I19" s="137"/>
      <c r="J19" s="137"/>
      <c r="K19" s="137"/>
    </row>
    <row r="20" spans="1:11">
      <c r="A20" s="137"/>
      <c r="B20" s="137"/>
      <c r="C20" s="137"/>
      <c r="D20" s="137"/>
      <c r="E20" s="137"/>
      <c r="F20" s="137"/>
      <c r="G20" s="137"/>
      <c r="H20" s="137"/>
      <c r="I20" s="137"/>
      <c r="J20" s="137"/>
      <c r="K20" s="137"/>
    </row>
    <row r="21" spans="1:11">
      <c r="A21" s="137"/>
      <c r="B21" s="137"/>
      <c r="C21" s="137"/>
      <c r="D21" s="137"/>
      <c r="E21" s="137"/>
      <c r="F21" s="137"/>
      <c r="G21" s="137"/>
      <c r="H21" s="137"/>
      <c r="I21" s="137"/>
      <c r="J21" s="137"/>
      <c r="K21" s="137"/>
    </row>
    <row r="22" spans="1:11">
      <c r="A22" s="137"/>
      <c r="B22" s="137"/>
      <c r="C22" s="137"/>
      <c r="D22" s="137"/>
      <c r="E22" s="137"/>
      <c r="F22" s="137"/>
      <c r="G22" s="137"/>
      <c r="H22" s="137"/>
      <c r="I22" s="137"/>
      <c r="J22" s="137"/>
      <c r="K22" s="137"/>
    </row>
    <row r="23" spans="1:11">
      <c r="A23" s="137"/>
      <c r="B23" s="137"/>
      <c r="C23" s="137"/>
      <c r="D23" s="137"/>
      <c r="E23" s="137"/>
      <c r="F23" s="137"/>
      <c r="G23" s="137"/>
      <c r="H23" s="137"/>
      <c r="I23" s="137"/>
      <c r="J23" s="137"/>
      <c r="K23" s="137"/>
    </row>
    <row r="24" spans="1:11">
      <c r="A24" s="137"/>
      <c r="B24" s="137"/>
      <c r="C24" s="137"/>
      <c r="D24" s="137"/>
      <c r="E24" s="137"/>
      <c r="F24" s="137"/>
      <c r="G24" s="137"/>
      <c r="H24" s="137"/>
      <c r="I24" s="137"/>
      <c r="J24" s="137"/>
      <c r="K24" s="137"/>
    </row>
    <row r="25" spans="1:11">
      <c r="A25" s="137"/>
      <c r="B25" s="137"/>
      <c r="C25" s="137"/>
      <c r="D25" s="137"/>
      <c r="E25" s="137"/>
      <c r="F25" s="137"/>
      <c r="G25" s="137"/>
      <c r="H25" s="137"/>
      <c r="I25" s="137"/>
      <c r="J25" s="137"/>
      <c r="K25" s="137"/>
    </row>
    <row r="26" spans="1:11">
      <c r="A26" s="137"/>
      <c r="B26" s="137"/>
      <c r="C26" s="137"/>
      <c r="D26" s="137"/>
      <c r="E26" s="137"/>
      <c r="F26" s="137"/>
      <c r="G26" s="137"/>
      <c r="H26" s="137"/>
      <c r="I26" s="137"/>
      <c r="J26" s="137"/>
      <c r="K26" s="137"/>
    </row>
    <row r="27" spans="1:11">
      <c r="A27" s="10" t="s">
        <v>11</v>
      </c>
      <c r="B27" s="137"/>
      <c r="C27" s="137"/>
      <c r="D27" s="137"/>
      <c r="E27" s="137"/>
      <c r="F27" s="137"/>
      <c r="G27" s="137"/>
      <c r="H27" s="137"/>
      <c r="I27" s="137"/>
      <c r="J27" s="137"/>
      <c r="K27" s="137"/>
    </row>
    <row r="28" spans="1:11">
      <c r="A28" s="137"/>
      <c r="B28" s="137"/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>
      <c r="A29" s="137"/>
      <c r="B29" s="137"/>
      <c r="C29" s="137"/>
      <c r="D29" s="137"/>
      <c r="E29" s="137"/>
      <c r="F29" s="137"/>
      <c r="G29" s="137"/>
      <c r="H29" s="137"/>
      <c r="I29" s="137"/>
      <c r="J29" s="137"/>
      <c r="K29" s="137"/>
    </row>
  </sheetData>
  <pageMargins left="0.70866141732283472" right="0.70866141732283472" top="0.74803149606299213" bottom="0.74803149606299213" header="0.31496062992125984" footer="0.31496062992125984"/>
  <pageSetup paperSize="9" orientation="landscape" verticalDpi="200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0:H14"/>
  <sheetViews>
    <sheetView workbookViewId="0">
      <selection activeCell="A14" sqref="A14"/>
    </sheetView>
  </sheetViews>
  <sheetFormatPr baseColWidth="10" defaultRowHeight="12.75"/>
  <cols>
    <col min="1" max="1" width="45.140625" style="3" customWidth="1"/>
    <col min="2" max="2" width="18.42578125" style="3" customWidth="1"/>
    <col min="3" max="3" width="137.28515625" style="3" customWidth="1"/>
    <col min="4" max="4" width="18.42578125" style="3" customWidth="1"/>
    <col min="5" max="16384" width="11.42578125" style="3"/>
  </cols>
  <sheetData>
    <row r="10" spans="2:8" ht="13.5" thickBot="1"/>
    <row r="11" spans="2:8" ht="47.25" customHeight="1">
      <c r="B11" s="1419" t="s">
        <v>430</v>
      </c>
      <c r="C11" s="1420"/>
      <c r="D11" s="1421"/>
    </row>
    <row r="12" spans="2:8" ht="63" customHeight="1">
      <c r="B12" s="1422"/>
      <c r="C12" s="1423"/>
      <c r="D12" s="1424"/>
      <c r="E12" s="944"/>
      <c r="F12" s="944"/>
      <c r="G12" s="944"/>
      <c r="H12" s="944"/>
    </row>
    <row r="13" spans="2:8" ht="47.25" customHeight="1" thickBot="1">
      <c r="B13" s="1425" t="s">
        <v>429</v>
      </c>
      <c r="C13" s="1426"/>
      <c r="D13" s="1427"/>
      <c r="E13" s="942"/>
      <c r="F13" s="942"/>
      <c r="G13" s="942"/>
      <c r="H13" s="942"/>
    </row>
    <row r="14" spans="2:8" ht="13.5" thickBot="1">
      <c r="B14" s="997"/>
      <c r="C14" s="997"/>
      <c r="D14" s="998" t="s">
        <v>436</v>
      </c>
    </row>
  </sheetData>
  <mergeCells count="1">
    <mergeCell ref="B11:D13"/>
  </mergeCells>
  <pageMargins left="0.70866141732283472" right="0.70866141732283472" top="0.74803149606299213" bottom="0.74803149606299213" header="0.31496062992125984" footer="0.31496062992125984"/>
  <pageSetup scale="4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O32"/>
  <sheetViews>
    <sheetView view="pageLayout" zoomScaleNormal="100" workbookViewId="0">
      <selection activeCell="D32" sqref="D32"/>
    </sheetView>
  </sheetViews>
  <sheetFormatPr baseColWidth="10" defaultColWidth="11.42578125" defaultRowHeight="12.75"/>
  <cols>
    <col min="1" max="1" width="6" style="3" customWidth="1"/>
    <col min="2" max="2" width="21.140625" style="3" customWidth="1"/>
    <col min="3" max="3" width="21.5703125" style="3" customWidth="1"/>
    <col min="4" max="10" width="11.42578125" style="3"/>
    <col min="11" max="11" width="10.5703125" style="3" customWidth="1"/>
    <col min="12" max="12" width="11.42578125" style="3"/>
    <col min="13" max="13" width="13.5703125" style="3" customWidth="1"/>
    <col min="14" max="14" width="18.42578125" style="3" customWidth="1"/>
    <col min="15" max="15" width="27.5703125" style="3" bestFit="1" customWidth="1"/>
    <col min="16" max="16384" width="11.42578125" style="3"/>
  </cols>
  <sheetData>
    <row r="1" spans="1:14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8" t="s">
        <v>436</v>
      </c>
    </row>
    <row r="2" spans="1:14" ht="30" customHeight="1">
      <c r="B2" s="9" t="s">
        <v>510</v>
      </c>
    </row>
    <row r="3" spans="1:14" ht="13.5" thickBot="1"/>
    <row r="4" spans="1:14">
      <c r="B4" s="1379" t="s">
        <v>409</v>
      </c>
      <c r="C4" s="1103" t="s">
        <v>304</v>
      </c>
      <c r="D4" s="1381" t="s">
        <v>209</v>
      </c>
      <c r="E4" s="1373" t="s">
        <v>210</v>
      </c>
      <c r="F4" s="1374"/>
      <c r="G4" s="1374"/>
      <c r="H4" s="1375"/>
      <c r="I4" s="1373" t="s">
        <v>211</v>
      </c>
      <c r="J4" s="1374"/>
      <c r="K4" s="1374"/>
      <c r="L4" s="1375"/>
      <c r="M4" s="15"/>
    </row>
    <row r="5" spans="1:14" ht="13.5" thickBot="1">
      <c r="B5" s="1380"/>
      <c r="C5" s="1104" t="s">
        <v>305</v>
      </c>
      <c r="D5" s="1382"/>
      <c r="E5" s="803" t="s">
        <v>2</v>
      </c>
      <c r="F5" s="1100" t="s">
        <v>212</v>
      </c>
      <c r="G5" s="1100" t="s">
        <v>213</v>
      </c>
      <c r="H5" s="804" t="s">
        <v>208</v>
      </c>
      <c r="I5" s="803" t="s">
        <v>2</v>
      </c>
      <c r="J5" s="1100" t="s">
        <v>212</v>
      </c>
      <c r="K5" s="1100" t="s">
        <v>213</v>
      </c>
      <c r="L5" s="804" t="s">
        <v>208</v>
      </c>
      <c r="M5" s="15"/>
    </row>
    <row r="6" spans="1:14" ht="13.5" thickBot="1">
      <c r="B6" s="1376">
        <v>6069578</v>
      </c>
      <c r="C6" s="805" t="s">
        <v>306</v>
      </c>
      <c r="D6" s="1217">
        <v>19</v>
      </c>
      <c r="E6" s="1200">
        <f>+F6+G6+H6</f>
        <v>1045</v>
      </c>
      <c r="F6" s="1201">
        <f t="shared" ref="F6:L6" si="0">+F7+F8</f>
        <v>163</v>
      </c>
      <c r="G6" s="1201">
        <f t="shared" si="0"/>
        <v>535</v>
      </c>
      <c r="H6" s="1202">
        <f t="shared" si="0"/>
        <v>347</v>
      </c>
      <c r="I6" s="1200">
        <f t="shared" si="0"/>
        <v>213246</v>
      </c>
      <c r="J6" s="1201">
        <f t="shared" si="0"/>
        <v>15068</v>
      </c>
      <c r="K6" s="1201">
        <f t="shared" si="0"/>
        <v>179599</v>
      </c>
      <c r="L6" s="1202">
        <f t="shared" si="0"/>
        <v>18579</v>
      </c>
      <c r="M6" s="15"/>
    </row>
    <row r="7" spans="1:14">
      <c r="B7" s="1377"/>
      <c r="C7" s="808" t="s">
        <v>155</v>
      </c>
      <c r="D7" s="1215">
        <v>9</v>
      </c>
      <c r="E7" s="1218">
        <f>+F7+G7+H7</f>
        <v>856</v>
      </c>
      <c r="F7" s="1214">
        <v>130</v>
      </c>
      <c r="G7" s="1210">
        <v>388</v>
      </c>
      <c r="H7" s="1213">
        <v>338</v>
      </c>
      <c r="I7" s="1204">
        <f>+J7+K7+L7</f>
        <v>192707</v>
      </c>
      <c r="J7" s="1220">
        <v>13266</v>
      </c>
      <c r="K7" s="1221">
        <v>161152</v>
      </c>
      <c r="L7" s="1222">
        <v>18289</v>
      </c>
      <c r="M7" s="15"/>
    </row>
    <row r="8" spans="1:14" ht="13.5" thickBot="1">
      <c r="B8" s="1378"/>
      <c r="C8" s="810" t="s">
        <v>156</v>
      </c>
      <c r="D8" s="1216">
        <v>10</v>
      </c>
      <c r="E8" s="1219">
        <f>+F8+G8+H8</f>
        <v>189</v>
      </c>
      <c r="F8" s="1193">
        <v>33</v>
      </c>
      <c r="G8" s="1193">
        <v>147</v>
      </c>
      <c r="H8" s="1212">
        <v>9</v>
      </c>
      <c r="I8" s="1206">
        <f>+J8+K8+L8</f>
        <v>20539</v>
      </c>
      <c r="J8" s="1194">
        <v>1802</v>
      </c>
      <c r="K8" s="1223">
        <v>18447</v>
      </c>
      <c r="L8" s="1224">
        <v>290</v>
      </c>
      <c r="M8" s="15"/>
    </row>
    <row r="9" spans="1:14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</row>
    <row r="10" spans="1:14">
      <c r="B10" s="10" t="s">
        <v>11</v>
      </c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1:14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4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</row>
    <row r="13" spans="1:14" ht="15">
      <c r="B13" s="9" t="s">
        <v>521</v>
      </c>
      <c r="G13" s="15"/>
      <c r="H13" s="15"/>
      <c r="I13" s="15"/>
      <c r="J13" s="15"/>
      <c r="K13" s="15"/>
      <c r="L13" s="15"/>
      <c r="M13" s="15"/>
    </row>
    <row r="14" spans="1:14">
      <c r="G14" s="15"/>
      <c r="H14" s="407" t="s">
        <v>506</v>
      </c>
      <c r="I14" s="407" t="s">
        <v>201</v>
      </c>
      <c r="J14" s="407" t="s">
        <v>202</v>
      </c>
      <c r="K14" s="407" t="s">
        <v>203</v>
      </c>
      <c r="L14" s="407"/>
      <c r="M14" s="407"/>
      <c r="N14" s="407"/>
    </row>
    <row r="15" spans="1:14">
      <c r="B15" s="1371" t="s">
        <v>308</v>
      </c>
      <c r="C15" s="1372"/>
      <c r="G15" s="15"/>
      <c r="H15" s="407" t="s">
        <v>334</v>
      </c>
      <c r="I15" s="407" t="s">
        <v>507</v>
      </c>
      <c r="J15" s="407" t="s">
        <v>507</v>
      </c>
      <c r="K15" s="407" t="s">
        <v>507</v>
      </c>
      <c r="L15" s="407"/>
      <c r="M15" s="407"/>
      <c r="N15" s="407"/>
    </row>
    <row r="16" spans="1:14">
      <c r="B16" s="1371" t="s">
        <v>214</v>
      </c>
      <c r="C16" s="1372"/>
      <c r="G16" s="15"/>
      <c r="H16" s="407" t="s">
        <v>422</v>
      </c>
      <c r="I16" s="407">
        <v>388</v>
      </c>
      <c r="J16" s="407">
        <v>338</v>
      </c>
      <c r="K16" s="407">
        <v>130</v>
      </c>
      <c r="L16" s="407"/>
      <c r="M16" s="407"/>
      <c r="N16" s="407"/>
    </row>
    <row r="17" spans="2:15">
      <c r="B17" s="806" t="s">
        <v>307</v>
      </c>
      <c r="C17" s="807" t="s">
        <v>215</v>
      </c>
      <c r="G17" s="15"/>
      <c r="H17" s="407" t="s">
        <v>150</v>
      </c>
      <c r="I17" s="407" t="s">
        <v>506</v>
      </c>
      <c r="J17" s="407" t="s">
        <v>201</v>
      </c>
      <c r="K17" s="407" t="s">
        <v>202</v>
      </c>
      <c r="L17" s="407" t="s">
        <v>203</v>
      </c>
      <c r="M17" s="407"/>
      <c r="N17" s="407"/>
    </row>
    <row r="18" spans="2:15">
      <c r="B18" s="569" t="s">
        <v>404</v>
      </c>
      <c r="C18" s="809" t="s">
        <v>340</v>
      </c>
      <c r="G18" s="15"/>
      <c r="H18" s="407"/>
      <c r="I18" s="407" t="s">
        <v>334</v>
      </c>
      <c r="J18" s="407" t="s">
        <v>509</v>
      </c>
      <c r="K18" s="407" t="s">
        <v>509</v>
      </c>
      <c r="L18" s="407" t="s">
        <v>509</v>
      </c>
      <c r="M18" s="465"/>
      <c r="N18" s="465"/>
    </row>
    <row r="19" spans="2:15">
      <c r="B19" s="726" t="s">
        <v>176</v>
      </c>
      <c r="C19" s="811" t="s">
        <v>341</v>
      </c>
      <c r="G19" s="15"/>
      <c r="H19" s="800"/>
      <c r="I19" s="407" t="s">
        <v>422</v>
      </c>
      <c r="J19" s="1198">
        <v>161152</v>
      </c>
      <c r="K19" s="1198">
        <v>18289</v>
      </c>
      <c r="L19" s="1198">
        <v>13266</v>
      </c>
      <c r="M19" s="15"/>
    </row>
    <row r="20" spans="2:15">
      <c r="B20" s="726" t="s">
        <v>180</v>
      </c>
      <c r="C20" s="811" t="s">
        <v>342</v>
      </c>
      <c r="G20" s="14"/>
      <c r="H20" s="800"/>
      <c r="I20" s="407" t="s">
        <v>150</v>
      </c>
      <c r="J20" s="1199">
        <v>18447</v>
      </c>
      <c r="K20" s="1199">
        <v>290</v>
      </c>
      <c r="L20" s="1199">
        <v>1802</v>
      </c>
      <c r="M20" s="15"/>
    </row>
    <row r="21" spans="2:15">
      <c r="B21" s="726" t="s">
        <v>181</v>
      </c>
      <c r="C21" s="811" t="s">
        <v>217</v>
      </c>
      <c r="G21" s="771"/>
      <c r="H21" s="431"/>
      <c r="I21" s="769"/>
      <c r="J21" s="769"/>
      <c r="K21" s="769"/>
      <c r="L21" s="366"/>
      <c r="O21" s="4"/>
    </row>
    <row r="22" spans="2:15">
      <c r="B22" s="726" t="s">
        <v>165</v>
      </c>
      <c r="C22" s="811" t="s">
        <v>343</v>
      </c>
      <c r="G22" s="770"/>
      <c r="H22" s="431"/>
      <c r="I22" s="771"/>
      <c r="J22" s="771"/>
      <c r="K22" s="771"/>
      <c r="L22" s="366"/>
      <c r="O22" s="774"/>
    </row>
    <row r="23" spans="2:15">
      <c r="B23" s="726" t="s">
        <v>185</v>
      </c>
      <c r="C23" s="811" t="s">
        <v>344</v>
      </c>
      <c r="G23" s="772"/>
      <c r="H23" s="431"/>
      <c r="I23" s="771"/>
      <c r="J23" s="771"/>
      <c r="K23" s="431"/>
      <c r="L23" s="366"/>
      <c r="O23" s="4"/>
    </row>
    <row r="24" spans="2:15">
      <c r="B24" s="726" t="s">
        <v>195</v>
      </c>
      <c r="C24" s="811" t="s">
        <v>222</v>
      </c>
      <c r="G24" s="771"/>
      <c r="H24" s="431"/>
      <c r="I24" s="770"/>
      <c r="J24" s="770"/>
      <c r="K24" s="431"/>
      <c r="L24" s="366"/>
      <c r="O24" s="4"/>
    </row>
    <row r="25" spans="2:15">
      <c r="B25" s="726" t="s">
        <v>338</v>
      </c>
      <c r="C25" s="764" t="s">
        <v>403</v>
      </c>
      <c r="G25" s="770"/>
      <c r="H25" s="431"/>
      <c r="I25" s="772"/>
      <c r="J25" s="772"/>
      <c r="K25" s="431"/>
      <c r="L25" s="366"/>
      <c r="O25" s="4"/>
    </row>
    <row r="26" spans="2:15">
      <c r="B26" s="726" t="s">
        <v>339</v>
      </c>
      <c r="C26" s="811" t="s">
        <v>290</v>
      </c>
      <c r="G26" s="366"/>
      <c r="H26" s="431"/>
      <c r="I26" s="771"/>
      <c r="J26" s="771"/>
      <c r="K26" s="431"/>
      <c r="L26" s="366"/>
      <c r="O26" s="4"/>
    </row>
    <row r="27" spans="2:15">
      <c r="B27" s="812"/>
      <c r="C27" s="813" t="s">
        <v>221</v>
      </c>
      <c r="G27" s="366"/>
      <c r="H27" s="431"/>
      <c r="I27" s="770"/>
      <c r="J27" s="770"/>
      <c r="K27" s="431"/>
      <c r="L27" s="366"/>
      <c r="O27" s="4"/>
    </row>
    <row r="28" spans="2:15">
      <c r="B28" s="14"/>
      <c r="C28" s="14"/>
      <c r="G28" s="366"/>
      <c r="H28" s="431"/>
      <c r="I28" s="366"/>
      <c r="J28" s="366"/>
      <c r="K28" s="431"/>
      <c r="L28" s="366"/>
      <c r="O28" s="4"/>
    </row>
    <row r="29" spans="2:15">
      <c r="B29" s="15"/>
      <c r="C29" s="15"/>
      <c r="G29" s="366"/>
      <c r="H29" s="366"/>
      <c r="I29" s="366"/>
      <c r="J29" s="366"/>
      <c r="K29" s="431"/>
      <c r="L29" s="366"/>
      <c r="O29" s="774"/>
    </row>
    <row r="30" spans="2:15">
      <c r="B30" s="10" t="s">
        <v>11</v>
      </c>
      <c r="C30" s="15"/>
      <c r="G30" s="334"/>
      <c r="H30" s="334"/>
      <c r="I30" s="334"/>
      <c r="J30" s="334"/>
      <c r="K30" s="773"/>
      <c r="L30" s="334"/>
      <c r="O30" s="4"/>
    </row>
    <row r="31" spans="2:15">
      <c r="B31" s="15"/>
      <c r="C31" s="15"/>
      <c r="G31" s="334"/>
      <c r="H31" s="334"/>
      <c r="I31" s="334"/>
      <c r="J31" s="334"/>
      <c r="K31" s="334"/>
      <c r="L31" s="334"/>
      <c r="O31" s="4"/>
    </row>
    <row r="32" spans="2:15">
      <c r="B32" s="334"/>
      <c r="C32" s="334"/>
      <c r="D32" s="334"/>
      <c r="E32" s="334"/>
      <c r="F32" s="334"/>
      <c r="I32" s="334"/>
      <c r="J32" s="334"/>
      <c r="K32" s="334"/>
      <c r="L32" s="334"/>
    </row>
  </sheetData>
  <mergeCells count="7">
    <mergeCell ref="B15:C15"/>
    <mergeCell ref="B16:C16"/>
    <mergeCell ref="I4:L4"/>
    <mergeCell ref="B6:B8"/>
    <mergeCell ref="B4:B5"/>
    <mergeCell ref="D4:D5"/>
    <mergeCell ref="E4:H4"/>
  </mergeCells>
  <pageMargins left="0.17" right="0.17" top="0.28000000000000003" bottom="0.74803149606299213" header="0.31496062992125984" footer="0.31496062992125984"/>
  <pageSetup paperSize="9" scale="69" orientation="landscape" r:id="rId1"/>
  <headerFooter>
    <oddFooter>&amp;C&amp;G</oddFooter>
  </headerFooter>
  <legacyDrawingHF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44"/>
  <sheetViews>
    <sheetView view="pageLayout" zoomScale="55" zoomScaleNormal="85" zoomScalePageLayoutView="55" workbookViewId="0">
      <selection activeCell="M10" sqref="M10"/>
    </sheetView>
  </sheetViews>
  <sheetFormatPr baseColWidth="10" defaultColWidth="11.42578125" defaultRowHeight="12.75"/>
  <cols>
    <col min="1" max="1" width="2.42578125" style="3" customWidth="1"/>
    <col min="2" max="2" width="8.7109375" style="3" customWidth="1"/>
    <col min="3" max="4" width="28.85546875" style="3" bestFit="1" customWidth="1"/>
    <col min="5" max="5" width="23.140625" style="3" customWidth="1"/>
    <col min="6" max="6" width="24.5703125" style="3" customWidth="1"/>
    <col min="7" max="7" width="14.7109375" style="3" customWidth="1"/>
    <col min="8" max="8" width="13.28515625" style="3" customWidth="1"/>
    <col min="9" max="9" width="1.42578125" style="3" customWidth="1"/>
    <col min="10" max="10" width="14.5703125" style="3" customWidth="1"/>
    <col min="11" max="12" width="13.7109375" style="3" bestFit="1" customWidth="1"/>
    <col min="13" max="13" width="12.28515625" style="3" bestFit="1" customWidth="1"/>
    <col min="14" max="14" width="12.140625" style="3" customWidth="1"/>
    <col min="15" max="16384" width="11.42578125" style="3"/>
  </cols>
  <sheetData>
    <row r="1" spans="1:21" ht="18" customHeight="1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8" t="s">
        <v>436</v>
      </c>
    </row>
    <row r="2" spans="1:21" ht="22.5" customHeight="1">
      <c r="B2" s="594" t="s">
        <v>393</v>
      </c>
    </row>
    <row r="4" spans="1:21" ht="16.5" customHeight="1">
      <c r="B4" s="1527" t="s">
        <v>160</v>
      </c>
      <c r="C4" s="1530" t="s">
        <v>364</v>
      </c>
      <c r="D4" s="1530" t="s">
        <v>382</v>
      </c>
      <c r="E4" s="1527" t="s">
        <v>365</v>
      </c>
      <c r="F4" s="1527" t="s">
        <v>366</v>
      </c>
      <c r="G4" s="1521" t="s">
        <v>381</v>
      </c>
      <c r="H4" s="1521" t="s">
        <v>367</v>
      </c>
    </row>
    <row r="5" spans="1:21">
      <c r="B5" s="1528"/>
      <c r="C5" s="1530"/>
      <c r="D5" s="1530"/>
      <c r="E5" s="1528"/>
      <c r="F5" s="1528"/>
      <c r="G5" s="1522"/>
      <c r="H5" s="1522"/>
    </row>
    <row r="6" spans="1:21" ht="14.25">
      <c r="B6" s="1528"/>
      <c r="C6" s="1530"/>
      <c r="D6" s="1530"/>
      <c r="E6" s="1531"/>
      <c r="F6" s="1531"/>
      <c r="G6" s="1522"/>
      <c r="H6" s="1522"/>
      <c r="O6" s="734"/>
    </row>
    <row r="7" spans="1:21" ht="14.25">
      <c r="B7" s="1529"/>
      <c r="C7" s="580" t="s">
        <v>368</v>
      </c>
      <c r="D7" s="573" t="s">
        <v>368</v>
      </c>
      <c r="E7" s="581" t="s">
        <v>16</v>
      </c>
      <c r="F7" s="582" t="s">
        <v>16</v>
      </c>
      <c r="G7" s="1523"/>
      <c r="H7" s="1523"/>
      <c r="N7" s="1519"/>
      <c r="O7" s="734"/>
      <c r="P7" s="1519"/>
      <c r="Q7" s="1519"/>
      <c r="R7" s="1519"/>
      <c r="S7" s="20"/>
      <c r="T7" s="20"/>
      <c r="U7" s="20"/>
    </row>
    <row r="8" spans="1:21" ht="5.25" customHeight="1">
      <c r="B8" s="330"/>
      <c r="C8" s="330"/>
      <c r="D8" s="330"/>
      <c r="E8" s="330"/>
      <c r="F8" s="330"/>
      <c r="G8" s="4"/>
      <c r="H8" s="4"/>
      <c r="I8" s="4"/>
      <c r="N8" s="1519"/>
      <c r="O8" s="734"/>
      <c r="P8" s="1519"/>
      <c r="Q8" s="1519"/>
      <c r="R8" s="1519"/>
      <c r="S8" s="20"/>
      <c r="T8" s="20"/>
      <c r="U8" s="20"/>
    </row>
    <row r="9" spans="1:21" ht="14.25">
      <c r="B9" s="583">
        <v>2009</v>
      </c>
      <c r="C9" s="786">
        <v>10005</v>
      </c>
      <c r="D9" s="584">
        <v>1145458</v>
      </c>
      <c r="E9" s="789">
        <v>0.873449746738859</v>
      </c>
      <c r="F9" s="585" t="s">
        <v>9</v>
      </c>
      <c r="G9" s="792">
        <v>1281917</v>
      </c>
      <c r="H9" s="601">
        <v>7805</v>
      </c>
      <c r="J9" s="613"/>
      <c r="K9" s="262"/>
      <c r="L9" s="262"/>
      <c r="N9" s="1519"/>
      <c r="O9" s="734"/>
      <c r="P9" s="1519"/>
      <c r="Q9" s="1519"/>
      <c r="R9" s="1519"/>
      <c r="S9" s="20"/>
      <c r="T9" s="20"/>
      <c r="U9" s="20"/>
    </row>
    <row r="10" spans="1:21" ht="14.25">
      <c r="B10" s="586">
        <v>2010</v>
      </c>
      <c r="C10" s="787">
        <v>12844</v>
      </c>
      <c r="D10" s="587">
        <v>1442655</v>
      </c>
      <c r="E10" s="790">
        <v>0.89030294838336255</v>
      </c>
      <c r="F10" s="588">
        <v>28.375812093953034</v>
      </c>
      <c r="G10" s="793">
        <v>1313585</v>
      </c>
      <c r="H10" s="602">
        <v>9777</v>
      </c>
      <c r="J10" s="613"/>
      <c r="K10" s="262"/>
      <c r="L10" s="262"/>
      <c r="N10" s="1520"/>
      <c r="O10" s="735"/>
      <c r="P10" s="744"/>
      <c r="Q10" s="18"/>
      <c r="R10" s="18"/>
      <c r="S10" s="20"/>
      <c r="T10" s="20"/>
      <c r="U10" s="20"/>
    </row>
    <row r="11" spans="1:21" ht="14.25">
      <c r="B11" s="586">
        <v>2011</v>
      </c>
      <c r="C11" s="787">
        <v>16938.929887909999</v>
      </c>
      <c r="D11" s="587">
        <v>1842022</v>
      </c>
      <c r="E11" s="790">
        <v>0.91958347337382507</v>
      </c>
      <c r="F11" s="588">
        <v>31.882045218857048</v>
      </c>
      <c r="G11" s="793">
        <v>1406749</v>
      </c>
      <c r="H11" s="602">
        <v>12041</v>
      </c>
      <c r="J11" s="613"/>
      <c r="K11" s="262"/>
      <c r="L11" s="262"/>
      <c r="N11" s="745"/>
      <c r="O11" s="736"/>
      <c r="P11" s="740"/>
      <c r="Q11" s="746"/>
      <c r="R11" s="747"/>
      <c r="S11" s="14"/>
      <c r="T11" s="14"/>
      <c r="U11" s="330"/>
    </row>
    <row r="12" spans="1:21" ht="14.25">
      <c r="B12" s="586">
        <v>2012</v>
      </c>
      <c r="C12" s="787">
        <v>21699</v>
      </c>
      <c r="D12" s="587">
        <v>2164246</v>
      </c>
      <c r="E12" s="790">
        <v>1.0026124571790822</v>
      </c>
      <c r="F12" s="588">
        <v>28.101362622012239</v>
      </c>
      <c r="G12" s="793">
        <v>1408552</v>
      </c>
      <c r="H12" s="603">
        <v>15405</v>
      </c>
      <c r="J12" s="613"/>
      <c r="K12" s="262"/>
      <c r="L12" s="262"/>
      <c r="N12" s="745"/>
      <c r="O12" s="740"/>
      <c r="P12" s="740"/>
      <c r="Q12" s="746"/>
      <c r="R12" s="746"/>
      <c r="S12" s="14"/>
      <c r="T12" s="14"/>
      <c r="U12" s="330"/>
    </row>
    <row r="13" spans="1:21" ht="14.25">
      <c r="B13" s="586">
        <v>2013</v>
      </c>
      <c r="C13" s="787">
        <v>27577.439483999999</v>
      </c>
      <c r="D13" s="587">
        <v>3341834</v>
      </c>
      <c r="E13" s="790">
        <v>0.82521871176126638</v>
      </c>
      <c r="F13" s="588">
        <v>27.090831300981598</v>
      </c>
      <c r="G13" s="794">
        <v>1403312</v>
      </c>
      <c r="H13" s="604">
        <v>19651</v>
      </c>
      <c r="J13" s="613"/>
      <c r="K13" s="262"/>
      <c r="L13" s="262"/>
      <c r="N13" s="745"/>
      <c r="O13" s="740"/>
      <c r="P13" s="740"/>
      <c r="Q13" s="746"/>
      <c r="R13" s="746"/>
      <c r="S13" s="14"/>
      <c r="T13" s="14"/>
      <c r="U13" s="330"/>
    </row>
    <row r="14" spans="1:21" ht="14.25">
      <c r="B14" s="586">
        <v>2014</v>
      </c>
      <c r="C14" s="787">
        <v>37673.941137000002</v>
      </c>
      <c r="D14" s="587">
        <v>4144247</v>
      </c>
      <c r="E14" s="790">
        <v>0.90906601698692202</v>
      </c>
      <c r="F14" s="588">
        <v>36.611454297117895</v>
      </c>
      <c r="G14" s="795">
        <v>1430982</v>
      </c>
      <c r="H14" s="737">
        <v>26327</v>
      </c>
      <c r="J14" s="612"/>
      <c r="K14" s="527">
        <f>10005*1000000</f>
        <v>10005000000</v>
      </c>
      <c r="L14" s="527">
        <f>+C10*1000000</f>
        <v>12844000000</v>
      </c>
      <c r="M14" s="407">
        <f>+C15*1000000</f>
        <v>50642533206.220001</v>
      </c>
      <c r="N14" s="572">
        <f>16939*1000000</f>
        <v>16939000000</v>
      </c>
      <c r="O14" s="740"/>
      <c r="P14" s="740"/>
      <c r="Q14" s="746"/>
      <c r="R14" s="746"/>
      <c r="S14" s="14"/>
      <c r="T14" s="14"/>
      <c r="U14" s="330"/>
    </row>
    <row r="15" spans="1:21" ht="14.25">
      <c r="B15" s="589">
        <v>2015</v>
      </c>
      <c r="C15" s="788">
        <v>50642.533206220003</v>
      </c>
      <c r="D15" s="738">
        <v>4962709</v>
      </c>
      <c r="E15" s="791">
        <v>1.0204614698589016</v>
      </c>
      <c r="F15" s="590">
        <v>34.423242373448957</v>
      </c>
      <c r="G15" s="796">
        <v>1452772</v>
      </c>
      <c r="H15" s="739">
        <v>34859</v>
      </c>
      <c r="J15" s="612"/>
      <c r="K15" s="527">
        <f>+K14/G9</f>
        <v>7804.7174661074005</v>
      </c>
      <c r="L15" s="527">
        <f>+L14/G10</f>
        <v>9777.8217625810285</v>
      </c>
      <c r="M15" s="407">
        <f>+M14/G15</f>
        <v>34859.24371217232</v>
      </c>
      <c r="N15" s="572">
        <f>+N14/G11</f>
        <v>12041.238344580306</v>
      </c>
      <c r="O15" s="740"/>
      <c r="P15" s="740"/>
      <c r="Q15" s="746"/>
      <c r="R15" s="746"/>
      <c r="S15" s="330"/>
      <c r="T15" s="330"/>
      <c r="U15" s="748"/>
    </row>
    <row r="16" spans="1:21" ht="14.25">
      <c r="B16" s="10" t="s">
        <v>62</v>
      </c>
      <c r="C16" s="591"/>
      <c r="D16" s="591"/>
      <c r="E16" s="591"/>
      <c r="F16" s="591"/>
      <c r="G16" s="9"/>
      <c r="H16" s="9"/>
      <c r="I16" s="9"/>
      <c r="N16" s="741"/>
      <c r="O16" s="742"/>
      <c r="P16" s="742"/>
      <c r="Q16" s="743"/>
      <c r="R16" s="743"/>
      <c r="S16" s="330"/>
      <c r="T16" s="330"/>
      <c r="U16" s="330"/>
    </row>
    <row r="17" spans="2:21" ht="14.25">
      <c r="B17" s="1524" t="s">
        <v>369</v>
      </c>
      <c r="C17" s="1524"/>
      <c r="D17" s="1524"/>
      <c r="E17" s="1524"/>
      <c r="F17" s="1524"/>
      <c r="G17" s="1524"/>
      <c r="H17" s="1524"/>
      <c r="I17" s="1524"/>
      <c r="N17" s="4"/>
      <c r="O17" s="4"/>
      <c r="P17" s="4"/>
      <c r="Q17" s="4"/>
      <c r="R17" s="4"/>
      <c r="S17" s="4"/>
      <c r="T17" s="4"/>
      <c r="U17" s="330"/>
    </row>
    <row r="18" spans="2:21" ht="14.25" customHeight="1">
      <c r="B18" s="1525" t="s">
        <v>391</v>
      </c>
      <c r="C18" s="1525"/>
      <c r="D18" s="1525"/>
      <c r="E18" s="1525"/>
      <c r="F18" s="1525"/>
      <c r="G18" s="1525"/>
      <c r="H18" s="1525"/>
      <c r="I18" s="1525"/>
      <c r="N18" s="20"/>
      <c r="O18" s="749"/>
      <c r="P18" s="749"/>
      <c r="Q18" s="749"/>
      <c r="R18" s="749"/>
      <c r="S18" s="330"/>
      <c r="T18" s="330"/>
      <c r="U18" s="330"/>
    </row>
    <row r="19" spans="2:21">
      <c r="B19" s="611" t="s">
        <v>383</v>
      </c>
      <c r="C19" s="247"/>
      <c r="D19" s="248"/>
      <c r="E19" s="248"/>
      <c r="F19" s="248"/>
      <c r="G19" s="248"/>
      <c r="H19" s="248"/>
      <c r="I19" s="248"/>
      <c r="N19" s="1517"/>
      <c r="O19" s="1517"/>
      <c r="P19" s="1517"/>
      <c r="Q19" s="1517"/>
      <c r="R19" s="1517"/>
      <c r="S19" s="1517"/>
      <c r="T19" s="1517"/>
      <c r="U19" s="1517"/>
    </row>
    <row r="20" spans="2:21">
      <c r="B20" s="592" t="s">
        <v>370</v>
      </c>
      <c r="C20" s="4"/>
      <c r="N20" s="1517"/>
      <c r="O20" s="1517"/>
      <c r="P20" s="1517"/>
      <c r="Q20" s="1517"/>
      <c r="R20" s="1517"/>
      <c r="S20" s="1517"/>
      <c r="T20" s="1517"/>
      <c r="U20" s="1517"/>
    </row>
    <row r="21" spans="2:21">
      <c r="C21" s="4"/>
      <c r="N21" s="750"/>
      <c r="O21" s="750"/>
      <c r="P21" s="750"/>
      <c r="Q21" s="750"/>
      <c r="R21" s="750"/>
      <c r="S21" s="750"/>
      <c r="T21" s="750"/>
      <c r="U21" s="750"/>
    </row>
    <row r="22" spans="2:21" ht="17.25">
      <c r="B22" s="133" t="s">
        <v>394</v>
      </c>
      <c r="C22" s="608"/>
      <c r="D22" s="608"/>
      <c r="E22" s="608"/>
      <c r="F22" s="608"/>
      <c r="G22" s="608"/>
      <c r="H22" s="608"/>
      <c r="I22" s="608"/>
      <c r="J22" s="608"/>
      <c r="K22" s="608"/>
      <c r="L22" s="608"/>
      <c r="M22" s="608"/>
      <c r="N22" s="750"/>
      <c r="O22" s="750"/>
      <c r="P22" s="750"/>
      <c r="Q22" s="750"/>
      <c r="R22" s="750"/>
      <c r="S22" s="750"/>
      <c r="T22" s="750"/>
      <c r="U22" s="750"/>
    </row>
    <row r="23" spans="2:21" ht="14.25">
      <c r="B23" s="608"/>
      <c r="C23" s="608"/>
      <c r="D23" s="608"/>
      <c r="E23" s="608"/>
      <c r="F23" s="608"/>
      <c r="G23" s="608"/>
      <c r="H23" s="608"/>
      <c r="I23" s="608"/>
      <c r="J23" s="608"/>
      <c r="K23" s="608"/>
      <c r="L23" s="608"/>
      <c r="M23" s="608"/>
      <c r="N23" s="330"/>
      <c r="O23" s="330"/>
      <c r="P23" s="330"/>
      <c r="Q23" s="330"/>
      <c r="R23" s="330"/>
      <c r="S23" s="330"/>
      <c r="T23" s="330"/>
      <c r="U23" s="330"/>
    </row>
    <row r="24" spans="2:21" ht="14.25">
      <c r="B24" s="608"/>
      <c r="C24" s="608"/>
      <c r="D24" s="608"/>
      <c r="E24" s="608"/>
      <c r="F24" s="608"/>
      <c r="G24" s="608"/>
      <c r="H24" s="608"/>
      <c r="I24" s="608"/>
      <c r="J24" s="608"/>
      <c r="K24" s="608"/>
      <c r="L24" s="608"/>
      <c r="M24" s="608"/>
      <c r="N24" s="330"/>
      <c r="O24" s="330"/>
      <c r="P24" s="330"/>
      <c r="Q24" s="330"/>
      <c r="R24" s="330"/>
      <c r="S24" s="330"/>
      <c r="T24" s="330"/>
      <c r="U24" s="330"/>
    </row>
    <row r="25" spans="2:21" ht="14.25">
      <c r="B25" s="608"/>
      <c r="C25" s="608"/>
      <c r="D25" s="608"/>
      <c r="E25" s="608"/>
      <c r="F25" s="608"/>
      <c r="G25" s="608"/>
      <c r="H25" s="608"/>
      <c r="I25" s="608"/>
      <c r="J25" s="608"/>
      <c r="K25" s="608"/>
      <c r="L25" s="608"/>
      <c r="M25" s="608"/>
      <c r="N25" s="330"/>
      <c r="O25" s="330"/>
      <c r="P25" s="330"/>
      <c r="Q25" s="751"/>
      <c r="R25" s="1518"/>
      <c r="S25" s="1518"/>
      <c r="T25" s="330"/>
      <c r="U25" s="330"/>
    </row>
    <row r="26" spans="2:21" ht="14.25">
      <c r="B26" s="608"/>
      <c r="C26" s="608"/>
      <c r="D26" s="608"/>
      <c r="E26" s="608"/>
      <c r="F26" s="608"/>
      <c r="G26" s="608"/>
      <c r="H26" s="608"/>
      <c r="I26" s="608"/>
      <c r="J26" s="608"/>
      <c r="K26" s="608"/>
      <c r="L26" s="608"/>
      <c r="M26" s="608"/>
      <c r="N26" s="330"/>
      <c r="O26" s="330"/>
      <c r="P26" s="330"/>
      <c r="Q26" s="330"/>
      <c r="R26" s="14"/>
      <c r="S26" s="752"/>
      <c r="T26" s="330"/>
      <c r="U26" s="330"/>
    </row>
    <row r="27" spans="2:21" ht="14.25">
      <c r="B27" s="608"/>
      <c r="C27" s="608"/>
      <c r="D27" s="608"/>
      <c r="E27" s="608"/>
      <c r="F27" s="608"/>
      <c r="G27" s="608"/>
      <c r="H27" s="608"/>
      <c r="I27" s="608"/>
      <c r="L27" s="608"/>
      <c r="M27" s="608"/>
      <c r="N27" s="330"/>
      <c r="O27" s="330"/>
      <c r="P27" s="330"/>
      <c r="Q27" s="330"/>
      <c r="R27" s="330"/>
      <c r="S27" s="330"/>
      <c r="T27" s="330"/>
      <c r="U27" s="330"/>
    </row>
    <row r="28" spans="2:21" ht="14.25">
      <c r="B28" s="608"/>
      <c r="C28" s="608"/>
      <c r="D28" s="608"/>
      <c r="E28" s="608"/>
      <c r="F28" s="608"/>
      <c r="G28" s="608"/>
      <c r="H28" s="608"/>
      <c r="I28" s="608"/>
      <c r="L28" s="608"/>
      <c r="M28" s="608"/>
      <c r="N28" s="753"/>
      <c r="O28" s="330"/>
      <c r="P28" s="330"/>
      <c r="Q28" s="330"/>
      <c r="R28" s="330"/>
      <c r="S28" s="330"/>
      <c r="T28" s="330"/>
      <c r="U28" s="330"/>
    </row>
    <row r="29" spans="2:21">
      <c r="B29" s="608"/>
      <c r="C29" s="608"/>
      <c r="D29" s="608"/>
      <c r="E29" s="608"/>
      <c r="F29" s="608"/>
      <c r="G29" s="608"/>
      <c r="H29" s="608"/>
      <c r="I29" s="608"/>
      <c r="J29" s="608"/>
      <c r="K29" s="608"/>
      <c r="L29" s="608"/>
      <c r="M29" s="608"/>
      <c r="N29" s="4"/>
      <c r="O29" s="4"/>
      <c r="P29" s="4"/>
      <c r="Q29" s="4"/>
      <c r="R29" s="4"/>
      <c r="S29" s="4"/>
      <c r="T29" s="4"/>
      <c r="U29" s="4"/>
    </row>
    <row r="30" spans="2:21">
      <c r="B30" s="608"/>
      <c r="C30" s="608"/>
      <c r="D30" s="608"/>
      <c r="E30" s="608"/>
      <c r="F30" s="608"/>
      <c r="G30" s="608"/>
      <c r="H30" s="608"/>
      <c r="I30" s="608"/>
      <c r="J30" s="608"/>
      <c r="K30" s="608"/>
      <c r="L30" s="608"/>
      <c r="M30" s="608"/>
      <c r="N30" s="4"/>
      <c r="O30" s="4"/>
      <c r="P30" s="4"/>
      <c r="Q30" s="4"/>
      <c r="R30" s="4"/>
      <c r="S30" s="4"/>
      <c r="T30" s="4"/>
      <c r="U30" s="4"/>
    </row>
    <row r="31" spans="2:21">
      <c r="B31" s="608"/>
      <c r="C31" s="608"/>
      <c r="D31" s="608"/>
      <c r="E31" s="608"/>
      <c r="F31" s="608"/>
      <c r="G31" s="608"/>
      <c r="H31" s="608"/>
      <c r="I31" s="608"/>
      <c r="J31" s="608"/>
      <c r="K31" s="608"/>
      <c r="L31" s="608"/>
      <c r="M31" s="608"/>
    </row>
    <row r="32" spans="2:21">
      <c r="B32" s="608"/>
      <c r="C32" s="608"/>
      <c r="D32" s="608"/>
      <c r="E32" s="608"/>
      <c r="F32" s="608"/>
      <c r="G32" s="608"/>
      <c r="H32" s="608"/>
      <c r="I32" s="608"/>
      <c r="J32" s="608"/>
      <c r="K32" s="608"/>
      <c r="L32" s="608"/>
      <c r="M32" s="608"/>
    </row>
    <row r="33" spans="2:13">
      <c r="B33" s="608"/>
      <c r="C33" s="608"/>
      <c r="D33" s="608"/>
      <c r="E33" s="608"/>
      <c r="F33" s="608"/>
      <c r="G33" s="608"/>
      <c r="H33" s="608"/>
      <c r="I33" s="608"/>
      <c r="J33" s="608"/>
      <c r="K33" s="608"/>
      <c r="L33" s="608"/>
      <c r="M33" s="608"/>
    </row>
    <row r="34" spans="2:13">
      <c r="B34" s="608"/>
      <c r="C34" s="608"/>
      <c r="D34" s="608"/>
      <c r="E34" s="608"/>
      <c r="F34" s="608"/>
      <c r="G34" s="608"/>
      <c r="H34" s="608"/>
      <c r="I34" s="608"/>
      <c r="J34" s="608"/>
      <c r="K34" s="608"/>
      <c r="L34" s="608"/>
      <c r="M34" s="608"/>
    </row>
    <row r="35" spans="2:13" ht="15">
      <c r="B35" s="608"/>
      <c r="C35" s="608"/>
      <c r="D35" s="608"/>
      <c r="E35" s="608"/>
      <c r="F35" s="608"/>
      <c r="G35" s="608"/>
      <c r="H35" s="608"/>
      <c r="I35" s="608"/>
      <c r="J35" s="7"/>
      <c r="K35" s="7"/>
      <c r="L35" s="608"/>
      <c r="M35" s="608"/>
    </row>
    <row r="36" spans="2:13" ht="15">
      <c r="B36" s="608"/>
      <c r="C36" s="608"/>
      <c r="D36" s="608"/>
      <c r="E36" s="608"/>
      <c r="F36" s="608"/>
      <c r="G36" s="608"/>
      <c r="H36" s="608"/>
      <c r="I36" s="608"/>
      <c r="J36" s="417" t="s">
        <v>371</v>
      </c>
      <c r="K36" s="754"/>
      <c r="L36" s="608"/>
      <c r="M36" s="608"/>
    </row>
    <row r="37" spans="2:13" ht="14.25">
      <c r="B37" s="608"/>
      <c r="C37" s="608"/>
      <c r="D37" s="608"/>
      <c r="E37" s="608"/>
      <c r="F37" s="608"/>
      <c r="G37" s="608"/>
      <c r="H37" s="1526"/>
      <c r="I37" s="1526"/>
      <c r="J37" s="606" t="s">
        <v>392</v>
      </c>
      <c r="K37" s="607">
        <v>4.0599999999999996</v>
      </c>
      <c r="L37" s="608"/>
      <c r="M37" s="608"/>
    </row>
    <row r="38" spans="2:13">
      <c r="B38" s="608"/>
      <c r="C38" s="608"/>
      <c r="D38" s="608"/>
      <c r="E38" s="608"/>
      <c r="F38" s="608"/>
      <c r="G38" s="608"/>
      <c r="H38" s="609"/>
      <c r="I38" s="605"/>
      <c r="J38" s="608"/>
      <c r="K38" s="608"/>
      <c r="L38" s="608"/>
      <c r="M38" s="608"/>
    </row>
    <row r="39" spans="2:13">
      <c r="B39" s="608"/>
      <c r="C39" s="608"/>
      <c r="D39" s="608"/>
      <c r="E39" s="608"/>
      <c r="F39" s="608"/>
      <c r="G39" s="608"/>
      <c r="H39" s="608"/>
      <c r="I39" s="608"/>
      <c r="J39" s="608"/>
      <c r="K39" s="608"/>
      <c r="L39" s="608"/>
      <c r="M39" s="608"/>
    </row>
    <row r="40" spans="2:13">
      <c r="B40" s="608"/>
      <c r="C40" s="608"/>
      <c r="D40" s="608"/>
      <c r="E40" s="608"/>
      <c r="F40" s="608"/>
      <c r="G40" s="608"/>
      <c r="H40" s="608"/>
      <c r="I40" s="608"/>
      <c r="J40" s="608"/>
      <c r="K40" s="608"/>
      <c r="L40" s="608"/>
      <c r="M40" s="608"/>
    </row>
    <row r="41" spans="2:13" ht="14.25">
      <c r="B41" s="10" t="s">
        <v>62</v>
      </c>
      <c r="C41" s="591"/>
      <c r="D41" s="591"/>
      <c r="E41" s="591"/>
      <c r="F41" s="591"/>
      <c r="G41" s="9"/>
      <c r="H41" s="9"/>
      <c r="I41" s="9"/>
      <c r="J41" s="608"/>
      <c r="K41" s="608"/>
      <c r="L41" s="608"/>
      <c r="M41" s="608"/>
    </row>
    <row r="42" spans="2:13">
      <c r="B42" s="1524" t="s">
        <v>369</v>
      </c>
      <c r="C42" s="1524"/>
      <c r="D42" s="1524"/>
      <c r="E42" s="1524"/>
      <c r="F42" s="1524"/>
      <c r="G42" s="1524"/>
      <c r="H42" s="1524"/>
      <c r="I42" s="1524"/>
      <c r="J42" s="608"/>
      <c r="K42" s="608"/>
      <c r="L42" s="608"/>
      <c r="M42" s="608"/>
    </row>
    <row r="43" spans="2:13">
      <c r="B43" s="592" t="s">
        <v>370</v>
      </c>
      <c r="C43" s="593"/>
      <c r="D43" s="593"/>
      <c r="E43" s="593"/>
      <c r="F43" s="593"/>
      <c r="G43" s="593"/>
      <c r="H43" s="593"/>
      <c r="I43" s="593"/>
      <c r="J43" s="608"/>
      <c r="K43" s="608"/>
      <c r="L43" s="608"/>
      <c r="M43" s="608"/>
    </row>
    <row r="44" spans="2:13" ht="14.25">
      <c r="C44" s="591"/>
      <c r="D44" s="591"/>
      <c r="E44" s="591"/>
      <c r="F44" s="591"/>
      <c r="G44" s="9"/>
      <c r="H44" s="9"/>
      <c r="I44" s="9"/>
    </row>
  </sheetData>
  <mergeCells count="18">
    <mergeCell ref="H4:H7"/>
    <mergeCell ref="B17:I17"/>
    <mergeCell ref="B18:I18"/>
    <mergeCell ref="H37:I37"/>
    <mergeCell ref="B42:I42"/>
    <mergeCell ref="B4:B7"/>
    <mergeCell ref="C4:C6"/>
    <mergeCell ref="D4:D6"/>
    <mergeCell ref="E4:E6"/>
    <mergeCell ref="F4:F6"/>
    <mergeCell ref="G4:G7"/>
    <mergeCell ref="N19:U19"/>
    <mergeCell ref="N20:U20"/>
    <mergeCell ref="R25:S25"/>
    <mergeCell ref="N7:N10"/>
    <mergeCell ref="P7:P9"/>
    <mergeCell ref="Q7:Q9"/>
    <mergeCell ref="R7:R9"/>
  </mergeCells>
  <pageMargins left="0.25" right="0.19" top="0.34" bottom="0.74803149606299213" header="0.31496062992125984" footer="0.31496062992125984"/>
  <pageSetup scale="47" orientation="landscape" horizontalDpi="200" verticalDpi="200" r:id="rId1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R54"/>
  <sheetViews>
    <sheetView workbookViewId="0"/>
  </sheetViews>
  <sheetFormatPr baseColWidth="10" defaultColWidth="11.42578125" defaultRowHeight="12.75"/>
  <cols>
    <col min="1" max="1" width="3.85546875" style="3" customWidth="1"/>
    <col min="2" max="2" width="14.85546875" style="3" customWidth="1"/>
    <col min="3" max="3" width="13.7109375" style="3" bestFit="1" customWidth="1"/>
    <col min="4" max="4" width="9.28515625" style="3" customWidth="1"/>
    <col min="5" max="5" width="14.140625" style="3" customWidth="1"/>
    <col min="6" max="6" width="9.7109375" style="3" customWidth="1"/>
    <col min="7" max="7" width="12.7109375" style="3" bestFit="1" customWidth="1"/>
    <col min="8" max="8" width="10" style="3" customWidth="1"/>
    <col min="9" max="9" width="12.7109375" style="3" bestFit="1" customWidth="1"/>
    <col min="10" max="10" width="9" style="3" customWidth="1"/>
    <col min="11" max="11" width="12.7109375" style="3" bestFit="1" customWidth="1"/>
    <col min="12" max="12" width="8.7109375" style="3" customWidth="1"/>
    <col min="13" max="13" width="14.5703125" style="3" customWidth="1"/>
    <col min="14" max="14" width="7.42578125" style="3" customWidth="1"/>
    <col min="15" max="16384" width="11.42578125" style="3"/>
  </cols>
  <sheetData>
    <row r="1" spans="1:18" ht="18" customHeight="1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8" t="s">
        <v>436</v>
      </c>
    </row>
    <row r="2" spans="1:18" ht="15">
      <c r="B2" s="594" t="s">
        <v>395</v>
      </c>
    </row>
    <row r="4" spans="1:18" ht="15">
      <c r="B4" s="595" t="s">
        <v>2</v>
      </c>
      <c r="C4" s="1532" t="s">
        <v>372</v>
      </c>
      <c r="D4" s="1457"/>
      <c r="E4" s="1457" t="s">
        <v>373</v>
      </c>
      <c r="F4" s="1457"/>
      <c r="G4" s="1457" t="s">
        <v>374</v>
      </c>
      <c r="H4" s="1457"/>
      <c r="I4" s="1457" t="s">
        <v>375</v>
      </c>
      <c r="J4" s="1457"/>
      <c r="K4" s="1457" t="s">
        <v>376</v>
      </c>
      <c r="L4" s="1457"/>
      <c r="M4" s="1457" t="s">
        <v>377</v>
      </c>
      <c r="N4" s="1457"/>
    </row>
    <row r="5" spans="1:18" ht="15.75" thickBot="1">
      <c r="B5" s="596" t="s">
        <v>378</v>
      </c>
      <c r="C5" s="597" t="s">
        <v>379</v>
      </c>
      <c r="D5" s="598" t="s">
        <v>16</v>
      </c>
      <c r="E5" s="598" t="s">
        <v>379</v>
      </c>
      <c r="F5" s="598" t="s">
        <v>16</v>
      </c>
      <c r="G5" s="598" t="s">
        <v>379</v>
      </c>
      <c r="H5" s="598" t="s">
        <v>16</v>
      </c>
      <c r="I5" s="598" t="s">
        <v>379</v>
      </c>
      <c r="J5" s="598" t="s">
        <v>16</v>
      </c>
      <c r="K5" s="598" t="s">
        <v>379</v>
      </c>
      <c r="L5" s="598" t="s">
        <v>16</v>
      </c>
      <c r="M5" s="598" t="s">
        <v>379</v>
      </c>
      <c r="N5" s="598" t="s">
        <v>16</v>
      </c>
    </row>
    <row r="6" spans="1:18" ht="4.5" customHeight="1"/>
    <row r="7" spans="1:18">
      <c r="B7" s="351">
        <v>57959708825.859985</v>
      </c>
      <c r="C7" s="351">
        <v>41624306708.099998</v>
      </c>
      <c r="D7" s="755">
        <v>0.72</v>
      </c>
      <c r="E7" s="351">
        <v>1158688275.8699999</v>
      </c>
      <c r="F7" s="755">
        <v>0.02</v>
      </c>
      <c r="G7" s="351">
        <v>9641522708.2300014</v>
      </c>
      <c r="H7" s="755">
        <v>0.17</v>
      </c>
      <c r="I7" s="351">
        <v>2139618137.3100004</v>
      </c>
      <c r="J7" s="756">
        <v>0.04</v>
      </c>
      <c r="K7" s="351">
        <v>2950539022.5700002</v>
      </c>
      <c r="L7" s="755">
        <v>0.05</v>
      </c>
      <c r="M7" s="351">
        <v>445033973.77999985</v>
      </c>
      <c r="N7" s="756">
        <v>9.5999999999999992E-3</v>
      </c>
    </row>
    <row r="9" spans="1:18">
      <c r="B9" s="599" t="s">
        <v>397</v>
      </c>
    </row>
    <row r="10" spans="1:18">
      <c r="B10" s="600" t="s">
        <v>398</v>
      </c>
    </row>
    <row r="14" spans="1:18">
      <c r="J14" s="334"/>
      <c r="K14" s="334"/>
      <c r="L14" s="334"/>
      <c r="M14" s="334"/>
      <c r="N14" s="334"/>
      <c r="O14" s="334"/>
      <c r="P14" s="334"/>
      <c r="Q14" s="334"/>
      <c r="R14" s="334"/>
    </row>
    <row r="15" spans="1:18" ht="15">
      <c r="B15" s="133" t="s">
        <v>396</v>
      </c>
      <c r="J15" s="334"/>
      <c r="K15" s="334"/>
      <c r="L15" s="334"/>
      <c r="M15" s="334"/>
      <c r="N15" s="334"/>
      <c r="O15" s="334"/>
      <c r="P15" s="334"/>
      <c r="Q15" s="334"/>
      <c r="R15" s="334"/>
    </row>
    <row r="16" spans="1:18">
      <c r="J16" s="334"/>
      <c r="K16" s="334"/>
      <c r="L16" s="334"/>
      <c r="M16" s="334"/>
      <c r="N16" s="334"/>
      <c r="O16" s="334"/>
      <c r="P16" s="334"/>
      <c r="Q16" s="334"/>
      <c r="R16" s="334"/>
    </row>
    <row r="17" spans="10:18">
      <c r="J17" s="334"/>
      <c r="K17" s="406"/>
      <c r="L17" s="406"/>
      <c r="M17" s="406"/>
      <c r="N17" s="406"/>
      <c r="O17" s="334"/>
      <c r="P17" s="334"/>
      <c r="Q17" s="334"/>
      <c r="R17" s="334"/>
    </row>
    <row r="18" spans="10:18">
      <c r="J18" s="334"/>
      <c r="K18" s="406">
        <v>1</v>
      </c>
      <c r="L18" s="406" t="s">
        <v>377</v>
      </c>
      <c r="M18" s="757">
        <v>445033973.77999985</v>
      </c>
      <c r="N18" s="406"/>
      <c r="O18" s="334"/>
      <c r="P18" s="334"/>
      <c r="Q18" s="334"/>
      <c r="R18" s="334"/>
    </row>
    <row r="19" spans="10:18">
      <c r="J19" s="334"/>
      <c r="K19" s="406">
        <v>2</v>
      </c>
      <c r="L19" s="406" t="s">
        <v>376</v>
      </c>
      <c r="M19" s="757">
        <v>2950539022.5700002</v>
      </c>
      <c r="N19" s="406"/>
      <c r="O19" s="334"/>
      <c r="P19" s="334"/>
      <c r="Q19" s="334"/>
      <c r="R19" s="334"/>
    </row>
    <row r="20" spans="10:18">
      <c r="J20" s="334"/>
      <c r="K20" s="406">
        <v>3</v>
      </c>
      <c r="L20" s="406" t="s">
        <v>375</v>
      </c>
      <c r="M20" s="757">
        <v>2139618137.3100004</v>
      </c>
      <c r="N20" s="406"/>
      <c r="O20" s="334"/>
      <c r="P20" s="334"/>
      <c r="Q20" s="334"/>
      <c r="R20" s="334"/>
    </row>
    <row r="21" spans="10:18">
      <c r="J21" s="334"/>
      <c r="K21" s="406">
        <v>4</v>
      </c>
      <c r="L21" s="406" t="s">
        <v>380</v>
      </c>
      <c r="M21" s="757">
        <v>9641522708.2300014</v>
      </c>
      <c r="N21" s="406"/>
      <c r="O21" s="334"/>
      <c r="P21" s="334"/>
      <c r="Q21" s="334"/>
      <c r="R21" s="334"/>
    </row>
    <row r="22" spans="10:18">
      <c r="J22" s="334"/>
      <c r="K22" s="406">
        <v>5</v>
      </c>
      <c r="L22" s="406" t="s">
        <v>373</v>
      </c>
      <c r="M22" s="757">
        <v>1158688275.8699999</v>
      </c>
      <c r="N22" s="406"/>
      <c r="O22" s="334"/>
      <c r="P22" s="334"/>
      <c r="Q22" s="334"/>
      <c r="R22" s="334"/>
    </row>
    <row r="23" spans="10:18">
      <c r="J23" s="334"/>
      <c r="K23" s="406">
        <v>6</v>
      </c>
      <c r="L23" s="406" t="s">
        <v>372</v>
      </c>
      <c r="M23" s="757">
        <v>41624306708.099998</v>
      </c>
      <c r="N23" s="406"/>
      <c r="O23" s="334"/>
      <c r="P23" s="334"/>
      <c r="Q23" s="334"/>
      <c r="R23" s="334"/>
    </row>
    <row r="24" spans="10:18">
      <c r="J24" s="334"/>
      <c r="K24" s="406"/>
      <c r="L24" s="406"/>
      <c r="M24" s="406"/>
      <c r="N24" s="406"/>
      <c r="O24" s="334"/>
      <c r="P24" s="334"/>
      <c r="Q24" s="334"/>
      <c r="R24" s="334"/>
    </row>
    <row r="25" spans="10:18">
      <c r="J25" s="334"/>
      <c r="K25" s="334"/>
      <c r="L25" s="334"/>
      <c r="M25" s="334"/>
      <c r="N25" s="334"/>
      <c r="O25" s="334"/>
      <c r="P25" s="334"/>
      <c r="Q25" s="334"/>
      <c r="R25" s="334"/>
    </row>
    <row r="26" spans="10:18">
      <c r="J26" s="334"/>
      <c r="K26" s="334"/>
      <c r="L26" s="334"/>
      <c r="M26" s="334"/>
      <c r="N26" s="334"/>
      <c r="O26" s="334"/>
      <c r="P26" s="334"/>
      <c r="Q26" s="334"/>
      <c r="R26" s="334"/>
    </row>
    <row r="27" spans="10:18">
      <c r="J27" s="334"/>
      <c r="K27" s="334"/>
      <c r="L27" s="334"/>
      <c r="M27" s="334"/>
      <c r="N27" s="334"/>
      <c r="O27" s="334"/>
      <c r="P27" s="334"/>
      <c r="Q27" s="334"/>
      <c r="R27" s="334"/>
    </row>
    <row r="28" spans="10:18">
      <c r="J28" s="334"/>
      <c r="K28" s="334"/>
      <c r="L28" s="334"/>
      <c r="M28" s="334"/>
      <c r="N28" s="334"/>
      <c r="O28" s="334"/>
      <c r="P28" s="334"/>
      <c r="Q28" s="334"/>
      <c r="R28" s="334"/>
    </row>
    <row r="34" spans="2:17">
      <c r="B34" s="599" t="s">
        <v>397</v>
      </c>
    </row>
    <row r="35" spans="2:17">
      <c r="B35" s="600" t="s">
        <v>398</v>
      </c>
    </row>
    <row r="40" spans="2:17">
      <c r="B40" s="407"/>
      <c r="C40" s="407"/>
      <c r="D40" s="407"/>
      <c r="E40" s="407"/>
      <c r="F40" s="407"/>
      <c r="G40" s="407"/>
      <c r="H40" s="407"/>
      <c r="I40" s="407"/>
      <c r="J40" s="407"/>
      <c r="K40" s="407"/>
      <c r="L40" s="407"/>
      <c r="M40" s="407"/>
      <c r="N40" s="407"/>
      <c r="O40" s="407"/>
      <c r="P40" s="407"/>
      <c r="Q40" s="407"/>
    </row>
    <row r="41" spans="2:17">
      <c r="B41" s="407"/>
      <c r="C41" s="407"/>
      <c r="D41" s="407"/>
      <c r="E41" s="407"/>
      <c r="F41" s="407"/>
      <c r="G41" s="407"/>
      <c r="H41" s="407"/>
      <c r="I41" s="407"/>
      <c r="J41" s="407"/>
      <c r="K41" s="407"/>
      <c r="L41" s="407"/>
      <c r="M41" s="407"/>
      <c r="N41" s="407"/>
      <c r="O41" s="407"/>
      <c r="P41" s="407"/>
      <c r="Q41" s="407"/>
    </row>
    <row r="42" spans="2:17">
      <c r="B42" s="407"/>
      <c r="C42" s="407"/>
      <c r="D42" s="407"/>
      <c r="E42" s="407"/>
      <c r="F42" s="407"/>
      <c r="G42" s="407"/>
      <c r="H42" s="407"/>
      <c r="I42" s="407"/>
      <c r="J42" s="407"/>
      <c r="K42" s="407"/>
      <c r="L42" s="407"/>
      <c r="M42" s="407"/>
      <c r="N42" s="407"/>
      <c r="O42" s="407"/>
      <c r="P42" s="407"/>
      <c r="Q42" s="407"/>
    </row>
    <row r="43" spans="2:17">
      <c r="B43" s="407"/>
      <c r="C43" s="407"/>
      <c r="D43" s="407"/>
      <c r="E43" s="407"/>
      <c r="F43" s="407"/>
      <c r="G43" s="407"/>
      <c r="H43" s="407"/>
      <c r="I43" s="407"/>
      <c r="J43" s="407"/>
      <c r="K43" s="407"/>
      <c r="L43" s="407"/>
      <c r="M43" s="407"/>
      <c r="N43" s="407"/>
      <c r="O43" s="407"/>
      <c r="P43" s="407"/>
      <c r="Q43" s="407"/>
    </row>
    <row r="44" spans="2:17">
      <c r="B44" s="407"/>
      <c r="C44" s="527"/>
      <c r="D44" s="527"/>
      <c r="E44" s="407"/>
      <c r="F44" s="527"/>
      <c r="G44" s="407"/>
      <c r="H44" s="527"/>
      <c r="I44" s="407"/>
      <c r="J44" s="527"/>
      <c r="K44" s="407"/>
      <c r="L44" s="527"/>
      <c r="M44" s="407"/>
      <c r="N44" s="527"/>
      <c r="O44" s="407"/>
      <c r="P44" s="407"/>
      <c r="Q44" s="407"/>
    </row>
    <row r="45" spans="2:17">
      <c r="B45" s="407"/>
      <c r="C45" s="527"/>
      <c r="D45" s="527"/>
      <c r="E45" s="407"/>
      <c r="F45" s="527"/>
      <c r="G45" s="407"/>
      <c r="H45" s="527"/>
      <c r="I45" s="407"/>
      <c r="J45" s="527"/>
      <c r="K45" s="407"/>
      <c r="L45" s="527"/>
      <c r="M45" s="407"/>
      <c r="N45" s="527"/>
      <c r="O45" s="407"/>
      <c r="P45" s="407"/>
      <c r="Q45" s="407"/>
    </row>
    <row r="46" spans="2:17">
      <c r="B46" s="407"/>
      <c r="C46" s="527"/>
      <c r="D46" s="527"/>
      <c r="E46" s="407"/>
      <c r="F46" s="527"/>
      <c r="G46" s="407"/>
      <c r="H46" s="527"/>
      <c r="I46" s="407"/>
      <c r="J46" s="527"/>
      <c r="K46" s="407"/>
      <c r="L46" s="527"/>
      <c r="M46" s="407"/>
      <c r="N46" s="527"/>
      <c r="O46" s="407"/>
      <c r="P46" s="407"/>
      <c r="Q46" s="407"/>
    </row>
    <row r="47" spans="2:17">
      <c r="B47" s="407"/>
      <c r="C47" s="407"/>
      <c r="D47" s="407"/>
      <c r="E47" s="407"/>
      <c r="F47" s="407"/>
      <c r="G47" s="407"/>
      <c r="H47" s="407"/>
      <c r="I47" s="407"/>
      <c r="J47" s="407"/>
      <c r="K47" s="407"/>
      <c r="L47" s="407"/>
      <c r="M47" s="407"/>
      <c r="N47" s="407"/>
      <c r="O47" s="407"/>
      <c r="P47" s="407"/>
      <c r="Q47" s="407"/>
    </row>
    <row r="48" spans="2:17">
      <c r="B48" s="407"/>
      <c r="C48" s="407"/>
      <c r="D48" s="407"/>
      <c r="E48" s="407"/>
      <c r="F48" s="407"/>
      <c r="G48" s="407"/>
      <c r="H48" s="407"/>
      <c r="I48" s="407"/>
      <c r="J48" s="407"/>
      <c r="K48" s="407"/>
      <c r="L48" s="407"/>
      <c r="M48" s="407"/>
      <c r="N48" s="407"/>
      <c r="O48" s="407"/>
      <c r="P48" s="407"/>
      <c r="Q48" s="407"/>
    </row>
    <row r="49" spans="2:17">
      <c r="B49" s="407"/>
      <c r="C49" s="407"/>
      <c r="D49" s="407"/>
      <c r="E49" s="407"/>
      <c r="F49" s="407"/>
      <c r="G49" s="407"/>
      <c r="H49" s="407"/>
      <c r="I49" s="407"/>
      <c r="J49" s="407"/>
      <c r="K49" s="407"/>
      <c r="L49" s="407"/>
      <c r="M49" s="407"/>
      <c r="N49" s="407"/>
      <c r="O49" s="407"/>
      <c r="P49" s="407"/>
      <c r="Q49" s="407"/>
    </row>
    <row r="50" spans="2:17">
      <c r="B50" s="407"/>
      <c r="C50" s="407"/>
      <c r="D50" s="407"/>
      <c r="E50" s="407"/>
      <c r="F50" s="407"/>
      <c r="G50" s="407"/>
      <c r="H50" s="407"/>
      <c r="I50" s="407"/>
      <c r="J50" s="407"/>
      <c r="K50" s="407"/>
      <c r="L50" s="407"/>
      <c r="M50" s="407"/>
      <c r="N50" s="407"/>
      <c r="O50" s="407"/>
      <c r="P50" s="407"/>
      <c r="Q50" s="407"/>
    </row>
    <row r="51" spans="2:17">
      <c r="B51" s="407"/>
      <c r="C51" s="407"/>
      <c r="D51" s="407"/>
      <c r="E51" s="407"/>
      <c r="F51" s="407"/>
      <c r="G51" s="407"/>
      <c r="H51" s="407"/>
      <c r="I51" s="407"/>
      <c r="J51" s="407"/>
      <c r="K51" s="407"/>
      <c r="L51" s="407"/>
      <c r="M51" s="407"/>
      <c r="N51" s="407"/>
      <c r="O51" s="407"/>
      <c r="P51" s="407"/>
      <c r="Q51" s="407"/>
    </row>
    <row r="52" spans="2:17">
      <c r="B52" s="407"/>
      <c r="C52" s="407"/>
      <c r="D52" s="407"/>
      <c r="E52" s="407"/>
      <c r="F52" s="407"/>
      <c r="G52" s="407"/>
      <c r="H52" s="407"/>
      <c r="I52" s="407"/>
      <c r="J52" s="407"/>
      <c r="K52" s="407"/>
      <c r="L52" s="407"/>
      <c r="M52" s="407"/>
      <c r="N52" s="407"/>
      <c r="O52" s="407"/>
      <c r="P52" s="407"/>
      <c r="Q52" s="407"/>
    </row>
    <row r="53" spans="2:17">
      <c r="B53" s="407"/>
      <c r="C53" s="407"/>
      <c r="D53" s="407"/>
      <c r="E53" s="407"/>
      <c r="F53" s="407"/>
      <c r="G53" s="407"/>
      <c r="H53" s="407"/>
      <c r="I53" s="407"/>
      <c r="J53" s="407"/>
      <c r="K53" s="407"/>
      <c r="L53" s="407"/>
      <c r="M53" s="407"/>
      <c r="N53" s="407"/>
      <c r="O53" s="407"/>
      <c r="P53" s="407"/>
      <c r="Q53" s="407"/>
    </row>
    <row r="54" spans="2:17">
      <c r="B54" s="407"/>
      <c r="C54" s="407"/>
      <c r="D54" s="407"/>
      <c r="E54" s="407"/>
      <c r="F54" s="407"/>
      <c r="G54" s="407"/>
      <c r="H54" s="407"/>
      <c r="I54" s="407"/>
      <c r="J54" s="407"/>
      <c r="K54" s="407"/>
      <c r="L54" s="407"/>
      <c r="M54" s="407"/>
      <c r="N54" s="407"/>
      <c r="O54" s="407"/>
      <c r="P54" s="407"/>
      <c r="Q54" s="407"/>
    </row>
  </sheetData>
  <sortState ref="K18:M23">
    <sortCondition ref="K18:K23"/>
  </sortState>
  <mergeCells count="6">
    <mergeCell ref="M4:N4"/>
    <mergeCell ref="C4:D4"/>
    <mergeCell ref="E4:F4"/>
    <mergeCell ref="G4:H4"/>
    <mergeCell ref="I4:J4"/>
    <mergeCell ref="K4:L4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0:H14"/>
  <sheetViews>
    <sheetView workbookViewId="0">
      <selection activeCell="A14" sqref="A14"/>
    </sheetView>
  </sheetViews>
  <sheetFormatPr baseColWidth="10" defaultRowHeight="12.75"/>
  <cols>
    <col min="1" max="1" width="45.140625" style="3" customWidth="1"/>
    <col min="2" max="2" width="18.42578125" style="3" customWidth="1"/>
    <col min="3" max="3" width="137.28515625" style="3" customWidth="1"/>
    <col min="4" max="4" width="18.42578125" style="3" customWidth="1"/>
    <col min="5" max="16384" width="11.42578125" style="3"/>
  </cols>
  <sheetData>
    <row r="10" spans="2:8" ht="13.5" thickBot="1"/>
    <row r="11" spans="2:8" ht="47.25" customHeight="1">
      <c r="B11" s="1419" t="s">
        <v>431</v>
      </c>
      <c r="C11" s="1420"/>
      <c r="D11" s="1421"/>
    </row>
    <row r="12" spans="2:8" ht="63" customHeight="1">
      <c r="B12" s="1422"/>
      <c r="C12" s="1423"/>
      <c r="D12" s="1424"/>
      <c r="E12" s="944"/>
      <c r="F12" s="944"/>
      <c r="G12" s="944"/>
      <c r="H12" s="944"/>
    </row>
    <row r="13" spans="2:8" ht="47.25" customHeight="1" thickBot="1">
      <c r="B13" s="1425"/>
      <c r="C13" s="1426"/>
      <c r="D13" s="1427"/>
      <c r="E13" s="942"/>
      <c r="F13" s="942"/>
      <c r="G13" s="942"/>
      <c r="H13" s="942"/>
    </row>
    <row r="14" spans="2:8" ht="13.5" thickBot="1">
      <c r="B14" s="997"/>
      <c r="C14" s="997"/>
      <c r="D14" s="998" t="s">
        <v>436</v>
      </c>
    </row>
  </sheetData>
  <mergeCells count="1">
    <mergeCell ref="B11:D13"/>
  </mergeCells>
  <pageMargins left="0.17" right="0.17" top="0.74803149606299213" bottom="3.35" header="0.31496062992125984" footer="2.65"/>
  <pageSetup scale="52" orientation="landscape" r:id="rId1"/>
  <headerFooter>
    <oddFooter>&amp;C&amp;G</oddFooter>
  </headerFooter>
  <legacyDrawingHF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J36"/>
  <sheetViews>
    <sheetView view="pageLayout" zoomScaleNormal="100" workbookViewId="0">
      <selection activeCell="I19" sqref="I19"/>
    </sheetView>
  </sheetViews>
  <sheetFormatPr baseColWidth="10" defaultRowHeight="12.75"/>
  <cols>
    <col min="1" max="1" width="2.140625" style="3" customWidth="1"/>
    <col min="2" max="2" width="28.5703125" style="3" customWidth="1"/>
    <col min="3" max="3" width="12.5703125" style="3" customWidth="1"/>
    <col min="4" max="4" width="21.28515625" style="3" customWidth="1"/>
    <col min="5" max="5" width="13.85546875" style="3" customWidth="1"/>
    <col min="6" max="16384" width="11.42578125" style="3"/>
  </cols>
  <sheetData>
    <row r="1" spans="1:7" ht="13.5" thickBot="1">
      <c r="A1" s="997"/>
      <c r="B1" s="997"/>
      <c r="C1" s="997"/>
      <c r="D1" s="997"/>
      <c r="E1" s="997"/>
      <c r="F1" s="997"/>
      <c r="G1" s="998" t="s">
        <v>436</v>
      </c>
    </row>
    <row r="2" spans="1:7" ht="22.5" customHeight="1">
      <c r="B2" s="594" t="s">
        <v>496</v>
      </c>
    </row>
    <row r="4" spans="1:7" ht="15">
      <c r="B4" s="4"/>
      <c r="C4" s="873"/>
      <c r="D4" s="874"/>
      <c r="E4" s="875"/>
    </row>
    <row r="5" spans="1:7" ht="15">
      <c r="B5" s="410"/>
      <c r="C5" s="411" t="s">
        <v>2</v>
      </c>
      <c r="D5" s="411" t="s">
        <v>206</v>
      </c>
      <c r="E5" s="412" t="s">
        <v>208</v>
      </c>
    </row>
    <row r="6" spans="1:7" ht="3" customHeight="1">
      <c r="B6" s="413"/>
      <c r="C6" s="5"/>
      <c r="D6" s="5"/>
      <c r="E6" s="6"/>
    </row>
    <row r="7" spans="1:7" ht="15">
      <c r="B7" s="414" t="s">
        <v>5</v>
      </c>
      <c r="C7" s="1327">
        <f>+C9+C10</f>
        <v>59706</v>
      </c>
      <c r="D7" s="1327">
        <f>+D9+D10</f>
        <v>55402</v>
      </c>
      <c r="E7" s="1327">
        <f>+E9+E10</f>
        <v>4304</v>
      </c>
    </row>
    <row r="8" spans="1:7" ht="4.5" customHeight="1">
      <c r="B8" s="7"/>
      <c r="C8" s="1328"/>
      <c r="D8" s="1328"/>
      <c r="E8" s="1328"/>
    </row>
    <row r="9" spans="1:7" ht="15">
      <c r="B9" s="417" t="s">
        <v>6</v>
      </c>
      <c r="C9" s="1329">
        <v>41961</v>
      </c>
      <c r="D9" s="1018">
        <v>39956</v>
      </c>
      <c r="E9" s="1024">
        <v>2005</v>
      </c>
    </row>
    <row r="10" spans="1:7" ht="15">
      <c r="B10" s="421" t="s">
        <v>7</v>
      </c>
      <c r="C10" s="1330">
        <v>17745</v>
      </c>
      <c r="D10" s="1331">
        <v>15446</v>
      </c>
      <c r="E10" s="1332">
        <v>2299</v>
      </c>
    </row>
    <row r="12" spans="1:7">
      <c r="B12" s="600" t="s">
        <v>398</v>
      </c>
    </row>
    <row r="16" spans="1:7" ht="15">
      <c r="B16" s="133" t="s">
        <v>497</v>
      </c>
    </row>
    <row r="18" spans="8:10">
      <c r="H18" s="407"/>
      <c r="I18" s="407"/>
      <c r="J18" s="407"/>
    </row>
    <row r="19" spans="8:10">
      <c r="H19" s="406"/>
      <c r="I19" s="406" t="s">
        <v>206</v>
      </c>
      <c r="J19" s="406" t="s">
        <v>208</v>
      </c>
    </row>
    <row r="20" spans="8:10">
      <c r="H20" s="406" t="s">
        <v>6</v>
      </c>
      <c r="I20" s="406">
        <v>39956</v>
      </c>
      <c r="J20" s="406">
        <v>2005</v>
      </c>
    </row>
    <row r="21" spans="8:10">
      <c r="H21" s="406" t="s">
        <v>7</v>
      </c>
      <c r="I21" s="1165">
        <v>15446</v>
      </c>
      <c r="J21" s="1165">
        <v>2299</v>
      </c>
    </row>
    <row r="22" spans="8:10">
      <c r="H22" s="406"/>
      <c r="I22" s="406"/>
      <c r="J22" s="406"/>
    </row>
    <row r="36" spans="2:2">
      <c r="B36" s="600" t="s">
        <v>398</v>
      </c>
    </row>
  </sheetData>
  <pageMargins left="0.17" right="0.70866141732283472" top="0.24" bottom="0.74803149606299213" header="0.31496062992125984" footer="0.31496062992125984"/>
  <pageSetup paperSize="9" orientation="landscape" horizontalDpi="200" verticalDpi="200" r:id="rId1"/>
  <headerFooter>
    <oddFooter>&amp;C&amp;G</oddFooter>
  </headerFooter>
  <drawing r:id="rId2"/>
  <legacyDrawingHF r:id="rId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0:H14"/>
  <sheetViews>
    <sheetView zoomScale="85" zoomScaleNormal="85" workbookViewId="0">
      <selection activeCell="A14" sqref="A14"/>
    </sheetView>
  </sheetViews>
  <sheetFormatPr baseColWidth="10" defaultRowHeight="12.75"/>
  <cols>
    <col min="1" max="1" width="45.140625" style="3" customWidth="1"/>
    <col min="2" max="2" width="18.42578125" style="3" customWidth="1"/>
    <col min="3" max="3" width="137.28515625" style="3" customWidth="1"/>
    <col min="4" max="4" width="18.42578125" style="3" customWidth="1"/>
    <col min="5" max="16384" width="11.42578125" style="3"/>
  </cols>
  <sheetData>
    <row r="10" spans="2:8" ht="13.5" thickBot="1"/>
    <row r="11" spans="2:8" ht="47.25" customHeight="1">
      <c r="B11" s="1419" t="s">
        <v>432</v>
      </c>
      <c r="C11" s="1420"/>
      <c r="D11" s="1421"/>
    </row>
    <row r="12" spans="2:8" ht="63" customHeight="1">
      <c r="B12" s="1422"/>
      <c r="C12" s="1423"/>
      <c r="D12" s="1424"/>
      <c r="E12" s="944"/>
      <c r="F12" s="944"/>
      <c r="G12" s="944"/>
      <c r="H12" s="944"/>
    </row>
    <row r="13" spans="2:8" ht="47.25" customHeight="1" thickBot="1">
      <c r="B13" s="1425"/>
      <c r="C13" s="1426"/>
      <c r="D13" s="1427"/>
      <c r="E13" s="942"/>
      <c r="F13" s="942"/>
      <c r="G13" s="942"/>
      <c r="H13" s="942"/>
    </row>
    <row r="14" spans="2:8" ht="13.5" thickBot="1">
      <c r="B14" s="997"/>
      <c r="C14" s="997"/>
      <c r="D14" s="998" t="s">
        <v>436</v>
      </c>
    </row>
  </sheetData>
  <mergeCells count="1">
    <mergeCell ref="B11:D13"/>
  </mergeCells>
  <pageMargins left="0.17" right="0.17" top="0.74803149606299213" bottom="3.35" header="0.31496062992125984" footer="2.65"/>
  <pageSetup scale="52" orientation="landscape" r:id="rId1"/>
  <headerFooter>
    <oddFooter>&amp;C&amp;G</oddFooter>
  </headerFooter>
  <legacyDrawingHF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Q40"/>
  <sheetViews>
    <sheetView view="pageLayout" zoomScaleNormal="100" workbookViewId="0">
      <selection activeCell="N16" sqref="N16"/>
    </sheetView>
  </sheetViews>
  <sheetFormatPr baseColWidth="10" defaultRowHeight="12.75"/>
  <cols>
    <col min="1" max="1" width="4.140625" style="3" customWidth="1"/>
    <col min="2" max="2" width="30.42578125" style="3" bestFit="1" customWidth="1"/>
    <col min="3" max="3" width="11.42578125" style="3"/>
    <col min="4" max="4" width="7.85546875" style="3" customWidth="1"/>
    <col min="5" max="5" width="11.42578125" style="3"/>
    <col min="6" max="6" width="7.5703125" style="3" customWidth="1"/>
    <col min="7" max="7" width="11.42578125" style="3"/>
    <col min="8" max="8" width="7.7109375" style="3" customWidth="1"/>
    <col min="9" max="11" width="11.42578125" style="3"/>
    <col min="12" max="12" width="10.42578125" style="3" customWidth="1"/>
    <col min="13" max="16384" width="11.42578125" style="3"/>
  </cols>
  <sheetData>
    <row r="1" spans="1:14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8" t="s">
        <v>436</v>
      </c>
    </row>
    <row r="2" spans="1:14" ht="18" customHeight="1">
      <c r="B2" s="594" t="s">
        <v>498</v>
      </c>
      <c r="C2" s="4"/>
      <c r="D2" s="4"/>
      <c r="E2" s="4"/>
      <c r="F2" s="4"/>
      <c r="G2" s="4"/>
      <c r="H2" s="4"/>
      <c r="I2" s="4"/>
      <c r="J2" s="4"/>
    </row>
    <row r="3" spans="1:14">
      <c r="C3" s="4"/>
      <c r="D3" s="4"/>
      <c r="E3" s="4"/>
      <c r="F3" s="4"/>
      <c r="G3" s="4"/>
      <c r="H3" s="4"/>
      <c r="I3" s="4"/>
      <c r="J3" s="4"/>
    </row>
    <row r="4" spans="1:14">
      <c r="C4" s="1536" t="s">
        <v>334</v>
      </c>
      <c r="D4" s="1537"/>
      <c r="E4" s="1537"/>
      <c r="F4" s="1537"/>
      <c r="G4" s="1537"/>
      <c r="H4" s="1538"/>
      <c r="I4" s="4"/>
      <c r="J4" s="4"/>
    </row>
    <row r="5" spans="1:14">
      <c r="B5" s="879" t="s">
        <v>410</v>
      </c>
      <c r="C5" s="1533" t="s">
        <v>2</v>
      </c>
      <c r="D5" s="1534"/>
      <c r="E5" s="1535" t="s">
        <v>6</v>
      </c>
      <c r="F5" s="1535"/>
      <c r="G5" s="1535" t="s">
        <v>19</v>
      </c>
      <c r="H5" s="1534"/>
      <c r="I5" s="4"/>
      <c r="J5" s="4"/>
    </row>
    <row r="6" spans="1:14">
      <c r="B6" s="880" t="s">
        <v>2</v>
      </c>
      <c r="C6" s="1172">
        <f>+C8+C9+C10+C11+C12+C13</f>
        <v>489701</v>
      </c>
      <c r="D6" s="1171">
        <v>100</v>
      </c>
      <c r="E6" s="1174">
        <f>+E8+E9+E10+E11+E12+E13</f>
        <v>372467</v>
      </c>
      <c r="F6" s="1167">
        <v>100</v>
      </c>
      <c r="G6" s="1173">
        <f>+G8+G9+G10+G11+G12+G13</f>
        <v>117234</v>
      </c>
      <c r="H6" s="1166">
        <v>100</v>
      </c>
    </row>
    <row r="7" spans="1:14" ht="5.25" customHeight="1">
      <c r="A7" s="4"/>
      <c r="B7" s="4"/>
      <c r="C7" s="770"/>
      <c r="D7" s="771"/>
      <c r="E7" s="770"/>
      <c r="F7" s="771"/>
      <c r="G7" s="770"/>
      <c r="H7" s="771"/>
      <c r="I7" s="4"/>
    </row>
    <row r="8" spans="1:14">
      <c r="B8" s="876" t="s">
        <v>411</v>
      </c>
      <c r="C8" s="1175">
        <f t="shared" ref="C8:C13" si="0">+E8+G8</f>
        <v>22578</v>
      </c>
      <c r="D8" s="1168">
        <f>+C8/C6*100</f>
        <v>4.6105684897519099</v>
      </c>
      <c r="E8" s="1177">
        <v>17315</v>
      </c>
      <c r="F8" s="1168">
        <f>+E8/E6*100</f>
        <v>4.6487339818024145</v>
      </c>
      <c r="G8" s="1178">
        <v>5263</v>
      </c>
      <c r="H8" s="1168">
        <f>+G8/G6*100</f>
        <v>4.4893119743419145</v>
      </c>
      <c r="M8" s="11"/>
      <c r="N8" s="11"/>
    </row>
    <row r="9" spans="1:14">
      <c r="B9" s="877" t="s">
        <v>412</v>
      </c>
      <c r="C9" s="1179">
        <f t="shared" si="0"/>
        <v>31945</v>
      </c>
      <c r="D9" s="1169">
        <f>+C9/C6*100</f>
        <v>6.5233683410897667</v>
      </c>
      <c r="E9" s="1181">
        <v>28104</v>
      </c>
      <c r="F9" s="1169">
        <f>+E9/E6*100</f>
        <v>7.5453664351472742</v>
      </c>
      <c r="G9" s="770">
        <v>3841</v>
      </c>
      <c r="H9" s="1169">
        <f>+G9/G6*100</f>
        <v>3.2763532763532761</v>
      </c>
      <c r="M9" s="11"/>
      <c r="N9" s="11"/>
    </row>
    <row r="10" spans="1:14">
      <c r="B10" s="877" t="s">
        <v>413</v>
      </c>
      <c r="C10" s="1179">
        <f t="shared" si="0"/>
        <v>31729</v>
      </c>
      <c r="D10" s="1169">
        <f>+C10/C6*100</f>
        <v>6.479259793220761</v>
      </c>
      <c r="E10" s="1181">
        <v>23576</v>
      </c>
      <c r="F10" s="1169">
        <f>+E10/E6*100</f>
        <v>6.3296882676854596</v>
      </c>
      <c r="G10" s="770">
        <v>8153</v>
      </c>
      <c r="H10" s="1169">
        <f>+G10/G6*100</f>
        <v>6.954467134107853</v>
      </c>
      <c r="M10" s="11"/>
      <c r="N10" s="11"/>
    </row>
    <row r="11" spans="1:14">
      <c r="B11" s="877" t="s">
        <v>414</v>
      </c>
      <c r="C11" s="1179">
        <f t="shared" si="0"/>
        <v>230835</v>
      </c>
      <c r="D11" s="1169">
        <f>+C11/C6*100</f>
        <v>47.137947441397912</v>
      </c>
      <c r="E11" s="1181">
        <v>210912</v>
      </c>
      <c r="F11" s="1169">
        <f>+E11/E6*100</f>
        <v>56.625687644811485</v>
      </c>
      <c r="G11" s="770">
        <v>19923</v>
      </c>
      <c r="H11" s="1169">
        <f>+G11/G6*100</f>
        <v>16.994216694815499</v>
      </c>
      <c r="M11" s="11"/>
      <c r="N11" s="11"/>
    </row>
    <row r="12" spans="1:14">
      <c r="B12" s="877" t="s">
        <v>415</v>
      </c>
      <c r="C12" s="1179">
        <f t="shared" si="0"/>
        <v>155205</v>
      </c>
      <c r="D12" s="1169">
        <f>+C12/C6*100</f>
        <v>31.693829500041865</v>
      </c>
      <c r="E12" s="1181">
        <v>77561</v>
      </c>
      <c r="F12" s="1169">
        <f>+E12/E6*100</f>
        <v>20.823589740836102</v>
      </c>
      <c r="G12" s="770">
        <v>77644</v>
      </c>
      <c r="H12" s="1169">
        <f>+G12/G6*100</f>
        <v>66.229933295801558</v>
      </c>
      <c r="M12" s="11"/>
      <c r="N12" s="11"/>
    </row>
    <row r="13" spans="1:14">
      <c r="B13" s="878" t="s">
        <v>416</v>
      </c>
      <c r="C13" s="1182">
        <f t="shared" si="0"/>
        <v>17409</v>
      </c>
      <c r="D13" s="1170">
        <f>+C13/C6*100</f>
        <v>3.5550264344977855</v>
      </c>
      <c r="E13" s="1183">
        <v>14999</v>
      </c>
      <c r="F13" s="1170">
        <f>+E13/E6*100</f>
        <v>4.0269339297172637</v>
      </c>
      <c r="G13" s="1184">
        <v>2410</v>
      </c>
      <c r="H13" s="1170">
        <f>+G13/G6*100</f>
        <v>2.0557176245798998</v>
      </c>
    </row>
    <row r="15" spans="1:14">
      <c r="B15" s="600" t="s">
        <v>398</v>
      </c>
    </row>
    <row r="18" spans="2:17" ht="15">
      <c r="B18" s="133" t="s">
        <v>500</v>
      </c>
    </row>
    <row r="21" spans="2:17">
      <c r="D21" s="881"/>
      <c r="L21" s="406"/>
      <c r="M21" s="406"/>
      <c r="N21" s="406"/>
      <c r="O21" s="406"/>
      <c r="P21" s="406"/>
      <c r="Q21" s="406"/>
    </row>
    <row r="22" spans="2:17">
      <c r="L22" s="406"/>
      <c r="M22" s="406"/>
      <c r="N22" s="406"/>
      <c r="O22" s="1185"/>
      <c r="P22" s="406"/>
      <c r="Q22" s="406"/>
    </row>
    <row r="23" spans="2:17">
      <c r="L23" s="406"/>
      <c r="M23" s="1186" t="s">
        <v>6</v>
      </c>
      <c r="N23" s="1185" t="s">
        <v>7</v>
      </c>
      <c r="O23" s="406"/>
      <c r="P23" s="406"/>
      <c r="Q23" s="406"/>
    </row>
    <row r="24" spans="2:17">
      <c r="L24" s="406" t="s">
        <v>411</v>
      </c>
      <c r="M24" s="1187">
        <v>17315</v>
      </c>
      <c r="N24" s="1187">
        <v>5263</v>
      </c>
      <c r="O24" s="406"/>
      <c r="P24" s="406"/>
      <c r="Q24" s="406"/>
    </row>
    <row r="25" spans="2:17">
      <c r="L25" s="406" t="s">
        <v>412</v>
      </c>
      <c r="M25" s="1187">
        <v>28104</v>
      </c>
      <c r="N25" s="1187">
        <v>3841</v>
      </c>
      <c r="O25" s="406"/>
      <c r="P25" s="406"/>
      <c r="Q25" s="406"/>
    </row>
    <row r="26" spans="2:17">
      <c r="L26" s="406" t="s">
        <v>413</v>
      </c>
      <c r="M26" s="1187">
        <v>23576</v>
      </c>
      <c r="N26" s="1187">
        <v>8153</v>
      </c>
      <c r="O26" s="406"/>
      <c r="P26" s="406"/>
      <c r="Q26" s="406"/>
    </row>
    <row r="27" spans="2:17">
      <c r="L27" s="406" t="s">
        <v>414</v>
      </c>
      <c r="M27" s="1187">
        <v>210912</v>
      </c>
      <c r="N27" s="1187">
        <v>19923</v>
      </c>
      <c r="O27" s="406"/>
      <c r="P27" s="406"/>
      <c r="Q27" s="406"/>
    </row>
    <row r="28" spans="2:17">
      <c r="L28" s="406" t="s">
        <v>499</v>
      </c>
      <c r="M28" s="1187">
        <v>77561</v>
      </c>
      <c r="N28" s="1187">
        <v>77644</v>
      </c>
      <c r="O28" s="406"/>
      <c r="P28" s="406"/>
      <c r="Q28" s="406"/>
    </row>
    <row r="29" spans="2:17">
      <c r="L29" s="406" t="s">
        <v>416</v>
      </c>
      <c r="M29" s="1187">
        <v>14999</v>
      </c>
      <c r="N29" s="1187">
        <v>2410</v>
      </c>
      <c r="O29" s="406"/>
      <c r="P29" s="406"/>
      <c r="Q29" s="406"/>
    </row>
    <row r="30" spans="2:17">
      <c r="L30" s="406"/>
      <c r="M30" s="406"/>
      <c r="N30" s="406"/>
      <c r="O30" s="406"/>
      <c r="P30" s="406"/>
      <c r="Q30" s="406"/>
    </row>
    <row r="31" spans="2:17">
      <c r="L31" s="406"/>
      <c r="M31" s="406"/>
      <c r="N31" s="406"/>
      <c r="O31" s="406"/>
      <c r="P31" s="406"/>
      <c r="Q31" s="406"/>
    </row>
    <row r="32" spans="2:17">
      <c r="L32" s="406"/>
      <c r="M32" s="406"/>
      <c r="N32" s="406"/>
      <c r="O32" s="406"/>
      <c r="P32" s="406"/>
      <c r="Q32" s="406"/>
    </row>
    <row r="40" spans="2:2">
      <c r="B40" s="600" t="s">
        <v>398</v>
      </c>
    </row>
  </sheetData>
  <mergeCells count="4">
    <mergeCell ref="C5:D5"/>
    <mergeCell ref="E5:F5"/>
    <mergeCell ref="G5:H5"/>
    <mergeCell ref="C4:H4"/>
  </mergeCells>
  <pageMargins left="0.17" right="0.17" top="0.33" bottom="0.74803149606299213" header="0.31496062992125984" footer="0.31496062992125984"/>
  <pageSetup scale="71" orientation="landscape" r:id="rId1"/>
  <headerFooter>
    <oddFooter>&amp;C&amp;G</oddFooter>
  </headerFooter>
  <drawing r:id="rId2"/>
  <legacyDrawingHF r:id="rId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B10:H14"/>
  <sheetViews>
    <sheetView workbookViewId="0">
      <selection activeCell="A17" sqref="A17"/>
    </sheetView>
  </sheetViews>
  <sheetFormatPr baseColWidth="10" defaultRowHeight="12.75"/>
  <cols>
    <col min="1" max="1" width="45.140625" style="3" customWidth="1"/>
    <col min="2" max="2" width="18.42578125" style="3" customWidth="1"/>
    <col min="3" max="3" width="137.28515625" style="3" customWidth="1"/>
    <col min="4" max="4" width="18.42578125" style="3" customWidth="1"/>
    <col min="5" max="16384" width="11.42578125" style="3"/>
  </cols>
  <sheetData>
    <row r="10" spans="2:8" ht="13.5" thickBot="1"/>
    <row r="11" spans="2:8" ht="47.25" customHeight="1">
      <c r="B11" s="1419" t="s">
        <v>433</v>
      </c>
      <c r="C11" s="1420"/>
      <c r="D11" s="1421"/>
    </row>
    <row r="12" spans="2:8" ht="63" customHeight="1">
      <c r="B12" s="1422"/>
      <c r="C12" s="1423"/>
      <c r="D12" s="1424"/>
      <c r="E12" s="944"/>
      <c r="F12" s="944"/>
      <c r="G12" s="944"/>
      <c r="H12" s="944"/>
    </row>
    <row r="13" spans="2:8" ht="47.25" customHeight="1" thickBot="1">
      <c r="B13" s="1425"/>
      <c r="C13" s="1426"/>
      <c r="D13" s="1427"/>
      <c r="E13" s="942"/>
      <c r="F13" s="942"/>
      <c r="G13" s="942"/>
      <c r="H13" s="942"/>
    </row>
    <row r="14" spans="2:8" ht="13.5" thickBot="1">
      <c r="B14" s="997"/>
      <c r="C14" s="997"/>
      <c r="D14" s="998" t="s">
        <v>436</v>
      </c>
    </row>
  </sheetData>
  <mergeCells count="1">
    <mergeCell ref="B11:D13"/>
  </mergeCells>
  <pageMargins left="0.17" right="0.17" top="0.74803149606299213" bottom="3.35" header="0.31496062992125984" footer="2.65"/>
  <pageSetup scale="52" orientation="landscape" r:id="rId1"/>
  <headerFooter>
    <oddFooter>&amp;C&amp;G</oddFooter>
  </headerFooter>
  <legacyDrawingHF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P45"/>
  <sheetViews>
    <sheetView view="pageLayout" topLeftCell="A31" zoomScaleNormal="100" workbookViewId="0">
      <selection activeCell="M43" sqref="M43"/>
    </sheetView>
  </sheetViews>
  <sheetFormatPr baseColWidth="10" defaultRowHeight="12.75"/>
  <cols>
    <col min="1" max="1" width="5.5703125" style="3" customWidth="1"/>
    <col min="2" max="2" width="25.5703125" style="3" bestFit="1" customWidth="1"/>
    <col min="3" max="12" width="11.42578125" style="3"/>
    <col min="13" max="13" width="10.7109375" style="3" customWidth="1"/>
    <col min="14" max="16384" width="11.42578125" style="3"/>
  </cols>
  <sheetData>
    <row r="1" spans="1:13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8" t="s">
        <v>436</v>
      </c>
    </row>
    <row r="2" spans="1:13" ht="21" customHeight="1">
      <c r="B2" s="1544" t="s">
        <v>501</v>
      </c>
      <c r="C2" s="1544"/>
      <c r="D2" s="1544"/>
      <c r="E2" s="1544"/>
      <c r="F2" s="1544"/>
      <c r="G2" s="1544"/>
      <c r="H2" s="1544"/>
      <c r="I2" s="1544"/>
      <c r="J2" s="1544"/>
      <c r="K2" s="1544"/>
    </row>
    <row r="3" spans="1:13" ht="13.5" thickBot="1">
      <c r="B3" s="434"/>
      <c r="C3" s="434"/>
      <c r="D3" s="434"/>
      <c r="E3" s="434"/>
      <c r="F3" s="434"/>
      <c r="G3" s="434"/>
      <c r="H3" s="434"/>
      <c r="I3" s="434"/>
      <c r="J3" s="431"/>
    </row>
    <row r="4" spans="1:13">
      <c r="B4" s="1547" t="s">
        <v>417</v>
      </c>
      <c r="C4" s="1554" t="s">
        <v>12</v>
      </c>
      <c r="D4" s="1555"/>
      <c r="E4" s="1555"/>
      <c r="F4" s="1555"/>
      <c r="G4" s="1555"/>
      <c r="H4" s="1555"/>
      <c r="I4" s="1555"/>
      <c r="J4" s="1556"/>
    </row>
    <row r="5" spans="1:13">
      <c r="B5" s="1548"/>
      <c r="C5" s="896">
        <v>2010</v>
      </c>
      <c r="D5" s="896">
        <v>2011</v>
      </c>
      <c r="E5" s="896">
        <v>2012</v>
      </c>
      <c r="F5" s="896">
        <v>2013</v>
      </c>
      <c r="G5" s="896">
        <v>2014</v>
      </c>
      <c r="H5" s="896">
        <v>2015</v>
      </c>
      <c r="I5" s="1188">
        <v>2016</v>
      </c>
      <c r="J5" s="899" t="s">
        <v>418</v>
      </c>
    </row>
    <row r="6" spans="1:13">
      <c r="B6" s="913" t="s">
        <v>419</v>
      </c>
      <c r="C6" s="914">
        <f t="shared" ref="C6:H6" si="0">+C9+C12</f>
        <v>1718738</v>
      </c>
      <c r="D6" s="914">
        <f t="shared" si="0"/>
        <v>1808415</v>
      </c>
      <c r="E6" s="914">
        <f t="shared" si="0"/>
        <v>1824904</v>
      </c>
      <c r="F6" s="914">
        <f t="shared" si="0"/>
        <v>1830926</v>
      </c>
      <c r="G6" s="914">
        <f t="shared" si="0"/>
        <v>1871445</v>
      </c>
      <c r="H6" s="914">
        <f t="shared" si="0"/>
        <v>1902935</v>
      </c>
      <c r="I6" s="914">
        <f>+I7+I8</f>
        <v>1939419</v>
      </c>
      <c r="J6" s="915">
        <f t="shared" ref="J6:J14" si="1">((I6/C6)^(1/6)-1)*100</f>
        <v>2.0337060162656018</v>
      </c>
    </row>
    <row r="7" spans="1:13">
      <c r="B7" s="900" t="s">
        <v>420</v>
      </c>
      <c r="C7" s="882">
        <f t="shared" ref="C7:H8" si="2">+C10+C13</f>
        <v>71619</v>
      </c>
      <c r="D7" s="882">
        <f t="shared" si="2"/>
        <v>100557</v>
      </c>
      <c r="E7" s="882">
        <f t="shared" si="2"/>
        <v>114985</v>
      </c>
      <c r="F7" s="882">
        <f t="shared" si="2"/>
        <v>122542</v>
      </c>
      <c r="G7" s="882">
        <f t="shared" si="2"/>
        <v>126647</v>
      </c>
      <c r="H7" s="882">
        <f t="shared" si="2"/>
        <v>131005</v>
      </c>
      <c r="I7" s="882">
        <f>+I10+I13</f>
        <v>145411</v>
      </c>
      <c r="J7" s="901">
        <f t="shared" si="1"/>
        <v>12.52823353803867</v>
      </c>
    </row>
    <row r="8" spans="1:13">
      <c r="B8" s="902" t="s">
        <v>421</v>
      </c>
      <c r="C8" s="882">
        <f t="shared" si="2"/>
        <v>1647119</v>
      </c>
      <c r="D8" s="882">
        <f t="shared" si="2"/>
        <v>1707858</v>
      </c>
      <c r="E8" s="882">
        <f t="shared" si="2"/>
        <v>1709919</v>
      </c>
      <c r="F8" s="882">
        <f t="shared" si="2"/>
        <v>1708384</v>
      </c>
      <c r="G8" s="882">
        <f t="shared" si="2"/>
        <v>1744798</v>
      </c>
      <c r="H8" s="882">
        <f t="shared" si="2"/>
        <v>1771930</v>
      </c>
      <c r="I8" s="882">
        <f>+I11+I14</f>
        <v>1794008</v>
      </c>
      <c r="J8" s="901">
        <f t="shared" si="1"/>
        <v>1.4339255077520319</v>
      </c>
    </row>
    <row r="9" spans="1:13">
      <c r="B9" s="916" t="s">
        <v>422</v>
      </c>
      <c r="C9" s="914">
        <f t="shared" ref="C9:I9" si="3">+C10+C11</f>
        <v>1366237</v>
      </c>
      <c r="D9" s="914">
        <f t="shared" si="3"/>
        <v>1441845</v>
      </c>
      <c r="E9" s="914">
        <f t="shared" si="3"/>
        <v>1442286</v>
      </c>
      <c r="F9" s="914">
        <f t="shared" si="3"/>
        <v>1437794</v>
      </c>
      <c r="G9" s="914">
        <f t="shared" si="3"/>
        <v>1468072</v>
      </c>
      <c r="H9" s="914">
        <f t="shared" si="3"/>
        <v>1491452</v>
      </c>
      <c r="I9" s="914">
        <f t="shared" si="3"/>
        <v>1519797</v>
      </c>
      <c r="J9" s="917">
        <f t="shared" si="1"/>
        <v>1.7911271452910826</v>
      </c>
    </row>
    <row r="10" spans="1:13">
      <c r="B10" s="900" t="s">
        <v>420</v>
      </c>
      <c r="C10" s="883">
        <v>40540</v>
      </c>
      <c r="D10" s="883">
        <v>43339</v>
      </c>
      <c r="E10" s="883">
        <v>46129</v>
      </c>
      <c r="F10" s="883">
        <v>46565</v>
      </c>
      <c r="G10" s="883">
        <v>45813</v>
      </c>
      <c r="H10" s="883">
        <v>44578</v>
      </c>
      <c r="I10" s="1180">
        <v>49623</v>
      </c>
      <c r="J10" s="901">
        <f t="shared" si="1"/>
        <v>3.426829548376098</v>
      </c>
    </row>
    <row r="11" spans="1:13">
      <c r="B11" s="902" t="s">
        <v>421</v>
      </c>
      <c r="C11" s="884">
        <v>1325697</v>
      </c>
      <c r="D11" s="884">
        <v>1398506</v>
      </c>
      <c r="E11" s="884">
        <v>1396157</v>
      </c>
      <c r="F11" s="884">
        <v>1391229</v>
      </c>
      <c r="G11" s="884">
        <v>1422259</v>
      </c>
      <c r="H11" s="884">
        <v>1446874</v>
      </c>
      <c r="I11" s="1180">
        <v>1470174</v>
      </c>
      <c r="J11" s="901">
        <f t="shared" si="1"/>
        <v>1.7389873839175118</v>
      </c>
    </row>
    <row r="12" spans="1:13">
      <c r="B12" s="918" t="s">
        <v>150</v>
      </c>
      <c r="C12" s="919">
        <f t="shared" ref="C12:I12" si="4">+C13+C14</f>
        <v>352501</v>
      </c>
      <c r="D12" s="919">
        <f t="shared" si="4"/>
        <v>366570</v>
      </c>
      <c r="E12" s="919">
        <f t="shared" si="4"/>
        <v>382618</v>
      </c>
      <c r="F12" s="919">
        <f t="shared" si="4"/>
        <v>393132</v>
      </c>
      <c r="G12" s="919">
        <f t="shared" si="4"/>
        <v>403373</v>
      </c>
      <c r="H12" s="919">
        <f t="shared" si="4"/>
        <v>411483</v>
      </c>
      <c r="I12" s="914">
        <f t="shared" si="4"/>
        <v>419622</v>
      </c>
      <c r="J12" s="917">
        <f t="shared" si="1"/>
        <v>2.9476212303332305</v>
      </c>
    </row>
    <row r="13" spans="1:13">
      <c r="B13" s="900" t="s">
        <v>420</v>
      </c>
      <c r="C13" s="883">
        <v>31079</v>
      </c>
      <c r="D13" s="883">
        <v>57218</v>
      </c>
      <c r="E13" s="883">
        <v>68856</v>
      </c>
      <c r="F13" s="883">
        <v>75977</v>
      </c>
      <c r="G13" s="883">
        <v>80834</v>
      </c>
      <c r="H13" s="883">
        <v>86427</v>
      </c>
      <c r="I13" s="1180">
        <v>95788</v>
      </c>
      <c r="J13" s="901">
        <f t="shared" si="1"/>
        <v>20.635189708440294</v>
      </c>
    </row>
    <row r="14" spans="1:13" ht="13.5" thickBot="1">
      <c r="B14" s="903" t="s">
        <v>421</v>
      </c>
      <c r="C14" s="904">
        <v>321422</v>
      </c>
      <c r="D14" s="904">
        <v>309352</v>
      </c>
      <c r="E14" s="904">
        <v>313762</v>
      </c>
      <c r="F14" s="904">
        <v>317155</v>
      </c>
      <c r="G14" s="904">
        <v>322539</v>
      </c>
      <c r="H14" s="904">
        <v>325056</v>
      </c>
      <c r="I14" s="1194">
        <v>323834</v>
      </c>
      <c r="J14" s="905">
        <f t="shared" si="1"/>
        <v>0.12467994973273111</v>
      </c>
    </row>
    <row r="15" spans="1:13">
      <c r="B15" s="600" t="s">
        <v>398</v>
      </c>
    </row>
    <row r="17" spans="2:16" ht="12.75" customHeight="1">
      <c r="B17" s="1546" t="s">
        <v>502</v>
      </c>
      <c r="C17" s="1546"/>
      <c r="D17" s="1546"/>
      <c r="E17" s="1546"/>
      <c r="F17" s="1546"/>
      <c r="G17" s="1546"/>
      <c r="H17" s="1546"/>
      <c r="I17" s="1546"/>
      <c r="J17" s="1546"/>
      <c r="K17" s="1546"/>
      <c r="L17" s="1546"/>
      <c r="M17" s="1546"/>
    </row>
    <row r="18" spans="2:16" ht="13.5" thickBot="1">
      <c r="B18" s="885"/>
      <c r="C18" s="885"/>
      <c r="D18" s="885"/>
      <c r="E18" s="885"/>
      <c r="F18" s="885"/>
      <c r="G18" s="885"/>
      <c r="H18" s="885"/>
      <c r="I18" s="885"/>
      <c r="J18" s="885"/>
    </row>
    <row r="19" spans="2:16">
      <c r="B19" s="1549" t="s">
        <v>423</v>
      </c>
      <c r="C19" s="1551" t="s">
        <v>13</v>
      </c>
      <c r="D19" s="1552"/>
      <c r="E19" s="1552"/>
      <c r="F19" s="1552"/>
      <c r="G19" s="1552"/>
      <c r="H19" s="1552"/>
      <c r="I19" s="1552"/>
      <c r="J19" s="1553"/>
    </row>
    <row r="20" spans="2:16">
      <c r="B20" s="1550"/>
      <c r="C20" s="897">
        <v>2010</v>
      </c>
      <c r="D20" s="897">
        <v>2011</v>
      </c>
      <c r="E20" s="897">
        <v>2012</v>
      </c>
      <c r="F20" s="897">
        <v>2013</v>
      </c>
      <c r="G20" s="897">
        <v>2014</v>
      </c>
      <c r="H20" s="897">
        <v>2015</v>
      </c>
      <c r="I20" s="1191">
        <v>2016</v>
      </c>
      <c r="J20" s="899" t="s">
        <v>418</v>
      </c>
    </row>
    <row r="21" spans="2:16">
      <c r="B21" s="910" t="s">
        <v>306</v>
      </c>
      <c r="C21" s="911">
        <f t="shared" ref="C21:H21" si="5">+C24+C27</f>
        <v>415301</v>
      </c>
      <c r="D21" s="911">
        <f t="shared" si="5"/>
        <v>412916</v>
      </c>
      <c r="E21" s="911">
        <f t="shared" si="5"/>
        <v>423920</v>
      </c>
      <c r="F21" s="911">
        <f t="shared" si="5"/>
        <v>425415</v>
      </c>
      <c r="G21" s="911">
        <f t="shared" si="5"/>
        <v>445763</v>
      </c>
      <c r="H21" s="911">
        <f t="shared" si="5"/>
        <v>458565</v>
      </c>
      <c r="I21" s="1189">
        <f>+I22+I23</f>
        <v>489701</v>
      </c>
      <c r="J21" s="912">
        <f t="shared" ref="J21:J29" si="6">((I21/C21)^(1/6)-1)*100</f>
        <v>2.784588694718515</v>
      </c>
      <c r="L21" s="406" t="s">
        <v>334</v>
      </c>
      <c r="M21" s="406" t="s">
        <v>504</v>
      </c>
      <c r="N21" s="406" t="s">
        <v>337</v>
      </c>
      <c r="O21" s="407"/>
      <c r="P21" s="407"/>
    </row>
    <row r="22" spans="2:16">
      <c r="B22" s="886" t="s">
        <v>424</v>
      </c>
      <c r="C22" s="887">
        <f t="shared" ref="C22:H23" si="7">+C25+C28</f>
        <v>36932</v>
      </c>
      <c r="D22" s="887">
        <f t="shared" si="7"/>
        <v>43589</v>
      </c>
      <c r="E22" s="887">
        <f t="shared" si="7"/>
        <v>48707</v>
      </c>
      <c r="F22" s="887">
        <f t="shared" si="7"/>
        <v>46718</v>
      </c>
      <c r="G22" s="887">
        <f t="shared" si="7"/>
        <v>48822</v>
      </c>
      <c r="H22" s="887">
        <f t="shared" si="7"/>
        <v>47103</v>
      </c>
      <c r="I22" s="1190">
        <f>+I25+I28</f>
        <v>53296</v>
      </c>
      <c r="J22" s="888">
        <f t="shared" si="6"/>
        <v>6.303761339363545</v>
      </c>
      <c r="L22" s="406" t="s">
        <v>422</v>
      </c>
      <c r="M22" s="406" t="s">
        <v>424</v>
      </c>
      <c r="N22" s="1195">
        <v>17198</v>
      </c>
      <c r="O22" s="407"/>
      <c r="P22" s="407"/>
    </row>
    <row r="23" spans="2:16">
      <c r="B23" s="906" t="s">
        <v>421</v>
      </c>
      <c r="C23" s="898">
        <f t="shared" si="7"/>
        <v>378369</v>
      </c>
      <c r="D23" s="898">
        <f t="shared" si="7"/>
        <v>369327</v>
      </c>
      <c r="E23" s="898">
        <f t="shared" si="7"/>
        <v>375213</v>
      </c>
      <c r="F23" s="898">
        <f t="shared" si="7"/>
        <v>378697</v>
      </c>
      <c r="G23" s="898">
        <f t="shared" si="7"/>
        <v>396941</v>
      </c>
      <c r="H23" s="898">
        <f t="shared" si="7"/>
        <v>411462</v>
      </c>
      <c r="I23" s="1192">
        <f>+I26+I29</f>
        <v>436405</v>
      </c>
      <c r="J23" s="907">
        <f t="shared" si="6"/>
        <v>2.4068549133571704</v>
      </c>
      <c r="L23" s="406" t="s">
        <v>422</v>
      </c>
      <c r="M23" s="406" t="s">
        <v>421</v>
      </c>
      <c r="N23" s="1196">
        <v>355269</v>
      </c>
      <c r="O23" s="407"/>
      <c r="P23" s="407"/>
    </row>
    <row r="24" spans="2:16">
      <c r="B24" s="910" t="s">
        <v>422</v>
      </c>
      <c r="C24" s="911">
        <v>314614</v>
      </c>
      <c r="D24" s="911">
        <v>307894</v>
      </c>
      <c r="E24" s="911">
        <v>315138</v>
      </c>
      <c r="F24" s="911">
        <v>315358</v>
      </c>
      <c r="G24" s="911">
        <v>331208</v>
      </c>
      <c r="H24" s="911">
        <v>343171</v>
      </c>
      <c r="I24" s="1189">
        <f>+I25+I26</f>
        <v>372467</v>
      </c>
      <c r="J24" s="912">
        <f t="shared" si="6"/>
        <v>2.8533147724387531</v>
      </c>
      <c r="L24" s="406" t="s">
        <v>150</v>
      </c>
      <c r="M24" s="406" t="s">
        <v>424</v>
      </c>
      <c r="N24" s="1196">
        <v>36098</v>
      </c>
      <c r="O24" s="407"/>
      <c r="P24" s="407"/>
    </row>
    <row r="25" spans="2:16">
      <c r="B25" s="886" t="s">
        <v>424</v>
      </c>
      <c r="C25" s="887">
        <v>17968</v>
      </c>
      <c r="D25" s="887">
        <v>15820</v>
      </c>
      <c r="E25" s="887">
        <v>15874</v>
      </c>
      <c r="F25" s="887">
        <v>15491</v>
      </c>
      <c r="G25" s="887">
        <v>16279</v>
      </c>
      <c r="H25" s="887">
        <v>14475</v>
      </c>
      <c r="I25" s="1176">
        <v>17198</v>
      </c>
      <c r="J25" s="888">
        <f t="shared" si="6"/>
        <v>-0.72733039011269041</v>
      </c>
      <c r="L25" s="406" t="s">
        <v>150</v>
      </c>
      <c r="M25" s="406" t="s">
        <v>421</v>
      </c>
      <c r="N25" s="1196">
        <v>81136</v>
      </c>
      <c r="O25" s="407"/>
      <c r="P25" s="407"/>
    </row>
    <row r="26" spans="2:16">
      <c r="B26" s="906" t="s">
        <v>421</v>
      </c>
      <c r="C26" s="898">
        <v>296646</v>
      </c>
      <c r="D26" s="898">
        <v>292074</v>
      </c>
      <c r="E26" s="898">
        <v>299264</v>
      </c>
      <c r="F26" s="898">
        <v>299867</v>
      </c>
      <c r="G26" s="898">
        <v>314929</v>
      </c>
      <c r="H26" s="898">
        <v>328696</v>
      </c>
      <c r="I26" s="1180">
        <v>355269</v>
      </c>
      <c r="J26" s="907">
        <f t="shared" si="6"/>
        <v>3.0512196419062887</v>
      </c>
      <c r="L26" s="4"/>
      <c r="M26" s="4"/>
      <c r="N26" s="4"/>
    </row>
    <row r="27" spans="2:16">
      <c r="B27" s="910" t="s">
        <v>150</v>
      </c>
      <c r="C27" s="911">
        <v>100687</v>
      </c>
      <c r="D27" s="911">
        <v>105022</v>
      </c>
      <c r="E27" s="911">
        <v>108782</v>
      </c>
      <c r="F27" s="911">
        <v>110057</v>
      </c>
      <c r="G27" s="911">
        <v>114555</v>
      </c>
      <c r="H27" s="911">
        <v>115394</v>
      </c>
      <c r="I27" s="914">
        <f>+I28+I29</f>
        <v>117234</v>
      </c>
      <c r="J27" s="912">
        <f t="shared" si="6"/>
        <v>2.5683487116455295</v>
      </c>
    </row>
    <row r="28" spans="2:16">
      <c r="B28" s="886" t="s">
        <v>424</v>
      </c>
      <c r="C28" s="887">
        <v>18964</v>
      </c>
      <c r="D28" s="887">
        <v>27769</v>
      </c>
      <c r="E28" s="887">
        <v>32833</v>
      </c>
      <c r="F28" s="887">
        <v>31227</v>
      </c>
      <c r="G28" s="887">
        <v>32543</v>
      </c>
      <c r="H28" s="887">
        <v>32628</v>
      </c>
      <c r="I28" s="1180">
        <v>36098</v>
      </c>
      <c r="J28" s="888">
        <f t="shared" si="6"/>
        <v>11.324870599311708</v>
      </c>
    </row>
    <row r="29" spans="2:16" ht="13.5" thickBot="1">
      <c r="B29" s="889" t="s">
        <v>421</v>
      </c>
      <c r="C29" s="890">
        <v>81723</v>
      </c>
      <c r="D29" s="890">
        <v>77253</v>
      </c>
      <c r="E29" s="890">
        <v>75949</v>
      </c>
      <c r="F29" s="890">
        <v>78830</v>
      </c>
      <c r="G29" s="890">
        <v>82012</v>
      </c>
      <c r="H29" s="890">
        <v>82766</v>
      </c>
      <c r="I29" s="1194">
        <v>81136</v>
      </c>
      <c r="J29" s="891">
        <f t="shared" si="6"/>
        <v>-0.12007320341271832</v>
      </c>
    </row>
    <row r="30" spans="2:16">
      <c r="B30" s="600" t="s">
        <v>398</v>
      </c>
    </row>
    <row r="32" spans="2:16" ht="12.75" customHeight="1">
      <c r="B32" s="1545" t="s">
        <v>503</v>
      </c>
      <c r="C32" s="1545"/>
      <c r="D32" s="1545"/>
      <c r="E32" s="1545"/>
      <c r="F32" s="1545"/>
      <c r="G32" s="1545"/>
      <c r="H32" s="1545"/>
      <c r="I32" s="1545"/>
      <c r="J32" s="1545"/>
      <c r="K32" s="1545"/>
      <c r="L32" s="1545"/>
    </row>
    <row r="33" spans="2:15" ht="13.5" thickBot="1">
      <c r="B33" s="885"/>
      <c r="C33" s="885"/>
      <c r="D33" s="885"/>
      <c r="E33" s="885"/>
      <c r="F33" s="885"/>
      <c r="G33" s="885"/>
      <c r="H33" s="885"/>
      <c r="I33" s="885"/>
      <c r="J33" s="885"/>
    </row>
    <row r="34" spans="2:15">
      <c r="B34" s="1539" t="s">
        <v>423</v>
      </c>
      <c r="C34" s="1541" t="s">
        <v>14</v>
      </c>
      <c r="D34" s="1541"/>
      <c r="E34" s="1541"/>
      <c r="F34" s="1541"/>
      <c r="G34" s="1541"/>
      <c r="H34" s="1541"/>
      <c r="I34" s="1542"/>
      <c r="J34" s="1543"/>
    </row>
    <row r="35" spans="2:15">
      <c r="B35" s="1540"/>
      <c r="C35" s="897">
        <v>2010</v>
      </c>
      <c r="D35" s="897">
        <v>2011</v>
      </c>
      <c r="E35" s="897">
        <v>2012</v>
      </c>
      <c r="F35" s="897">
        <v>2013</v>
      </c>
      <c r="G35" s="897">
        <v>2014</v>
      </c>
      <c r="H35" s="897">
        <v>2015</v>
      </c>
      <c r="I35" s="1191">
        <v>2016</v>
      </c>
      <c r="J35" s="899" t="s">
        <v>418</v>
      </c>
      <c r="L35" s="1198" t="s">
        <v>334</v>
      </c>
      <c r="M35" s="1198" t="s">
        <v>504</v>
      </c>
      <c r="N35" s="1198" t="s">
        <v>505</v>
      </c>
      <c r="O35" s="407"/>
    </row>
    <row r="36" spans="2:15">
      <c r="B36" s="920" t="s">
        <v>306</v>
      </c>
      <c r="C36" s="921">
        <f t="shared" ref="C36:H36" si="8">+C39+C42</f>
        <v>99431</v>
      </c>
      <c r="D36" s="911">
        <f t="shared" si="8"/>
        <v>109360</v>
      </c>
      <c r="E36" s="911">
        <f t="shared" si="8"/>
        <v>110360</v>
      </c>
      <c r="F36" s="911">
        <f t="shared" si="8"/>
        <v>117719</v>
      </c>
      <c r="G36" s="911">
        <f t="shared" si="8"/>
        <v>120631</v>
      </c>
      <c r="H36" s="911">
        <f t="shared" si="8"/>
        <v>124960</v>
      </c>
      <c r="I36" s="1189">
        <f>+I37+I38</f>
        <v>124674</v>
      </c>
      <c r="J36" s="922">
        <f t="shared" ref="J36:J44" si="9">((I36/C36)^(1/6)-1)*100</f>
        <v>3.8426305163581143</v>
      </c>
      <c r="L36" s="1198" t="s">
        <v>422</v>
      </c>
      <c r="M36" s="1198" t="s">
        <v>424</v>
      </c>
      <c r="N36" s="1198">
        <v>2471</v>
      </c>
      <c r="O36" s="407"/>
    </row>
    <row r="37" spans="2:15">
      <c r="B37" s="886" t="s">
        <v>424</v>
      </c>
      <c r="C37" s="892">
        <f t="shared" ref="C37:H38" si="10">+C40+C43</f>
        <v>3180</v>
      </c>
      <c r="D37" s="887">
        <f t="shared" si="10"/>
        <v>4606</v>
      </c>
      <c r="E37" s="887">
        <f t="shared" si="10"/>
        <v>6168</v>
      </c>
      <c r="F37" s="887">
        <f t="shared" si="10"/>
        <v>8787</v>
      </c>
      <c r="G37" s="887">
        <f t="shared" si="10"/>
        <v>9245</v>
      </c>
      <c r="H37" s="887">
        <f t="shared" si="10"/>
        <v>9446</v>
      </c>
      <c r="I37" s="1190">
        <f>+I40+I43</f>
        <v>9228</v>
      </c>
      <c r="J37" s="888">
        <f t="shared" si="9"/>
        <v>19.429994135309503</v>
      </c>
      <c r="L37" s="1198" t="s">
        <v>422</v>
      </c>
      <c r="M37" s="1198" t="s">
        <v>421</v>
      </c>
      <c r="N37" s="1199">
        <v>80260</v>
      </c>
      <c r="O37" s="407"/>
    </row>
    <row r="38" spans="2:15">
      <c r="B38" s="906" t="s">
        <v>421</v>
      </c>
      <c r="C38" s="908">
        <f t="shared" si="10"/>
        <v>96251</v>
      </c>
      <c r="D38" s="898">
        <f t="shared" si="10"/>
        <v>104754</v>
      </c>
      <c r="E38" s="898">
        <f t="shared" si="10"/>
        <v>104192</v>
      </c>
      <c r="F38" s="898">
        <f t="shared" si="10"/>
        <v>108932</v>
      </c>
      <c r="G38" s="898">
        <f t="shared" si="10"/>
        <v>111386</v>
      </c>
      <c r="H38" s="898">
        <f t="shared" si="10"/>
        <v>115514</v>
      </c>
      <c r="I38" s="1192">
        <f>+I41+I44</f>
        <v>115446</v>
      </c>
      <c r="J38" s="907">
        <f t="shared" si="9"/>
        <v>3.0771194123750512</v>
      </c>
      <c r="L38" s="1198" t="s">
        <v>150</v>
      </c>
      <c r="M38" s="1198" t="s">
        <v>424</v>
      </c>
      <c r="N38" s="1199">
        <v>6757</v>
      </c>
      <c r="O38" s="407"/>
    </row>
    <row r="39" spans="2:15">
      <c r="B39" s="920" t="s">
        <v>422</v>
      </c>
      <c r="C39" s="921">
        <v>70857</v>
      </c>
      <c r="D39" s="911">
        <v>73442</v>
      </c>
      <c r="E39" s="911">
        <v>73483</v>
      </c>
      <c r="F39" s="911">
        <v>80343</v>
      </c>
      <c r="G39" s="911">
        <v>81552</v>
      </c>
      <c r="H39" s="911">
        <v>83042</v>
      </c>
      <c r="I39" s="1189">
        <f>+I40+I41</f>
        <v>82731</v>
      </c>
      <c r="J39" s="912">
        <f t="shared" si="9"/>
        <v>2.6158039873341421</v>
      </c>
      <c r="L39" s="1198" t="s">
        <v>150</v>
      </c>
      <c r="M39" s="1198" t="s">
        <v>421</v>
      </c>
      <c r="N39" s="1199">
        <v>35186</v>
      </c>
      <c r="O39" s="407"/>
    </row>
    <row r="40" spans="2:15">
      <c r="B40" s="893" t="s">
        <v>424</v>
      </c>
      <c r="C40" s="892">
        <v>2268</v>
      </c>
      <c r="D40" s="887">
        <v>2083</v>
      </c>
      <c r="E40" s="887">
        <v>2799</v>
      </c>
      <c r="F40" s="887">
        <v>3783</v>
      </c>
      <c r="G40" s="887">
        <v>3377</v>
      </c>
      <c r="H40" s="887">
        <v>2934</v>
      </c>
      <c r="I40" s="770">
        <v>2471</v>
      </c>
      <c r="J40" s="888">
        <f t="shared" si="9"/>
        <v>1.4389976583238262</v>
      </c>
    </row>
    <row r="41" spans="2:15">
      <c r="B41" s="909" t="s">
        <v>421</v>
      </c>
      <c r="C41" s="908">
        <v>68589</v>
      </c>
      <c r="D41" s="898">
        <v>71359</v>
      </c>
      <c r="E41" s="898">
        <v>70684</v>
      </c>
      <c r="F41" s="898">
        <v>76560</v>
      </c>
      <c r="G41" s="898">
        <v>78175</v>
      </c>
      <c r="H41" s="898">
        <v>80108</v>
      </c>
      <c r="I41" s="770">
        <v>80260</v>
      </c>
      <c r="J41" s="907">
        <f t="shared" si="9"/>
        <v>2.6535833680159993</v>
      </c>
    </row>
    <row r="42" spans="2:15">
      <c r="B42" s="920" t="s">
        <v>150</v>
      </c>
      <c r="C42" s="921">
        <v>28574</v>
      </c>
      <c r="D42" s="911">
        <v>35918</v>
      </c>
      <c r="E42" s="911">
        <v>36877</v>
      </c>
      <c r="F42" s="911">
        <v>37376</v>
      </c>
      <c r="G42" s="911">
        <v>39079</v>
      </c>
      <c r="H42" s="911">
        <v>41918</v>
      </c>
      <c r="I42" s="1189">
        <f>+I43+I44</f>
        <v>41943</v>
      </c>
      <c r="J42" s="912">
        <f t="shared" si="9"/>
        <v>6.6059410860440648</v>
      </c>
    </row>
    <row r="43" spans="2:15">
      <c r="B43" s="893" t="s">
        <v>424</v>
      </c>
      <c r="C43" s="892">
        <v>912</v>
      </c>
      <c r="D43" s="887">
        <v>2523</v>
      </c>
      <c r="E43" s="887">
        <v>3369</v>
      </c>
      <c r="F43" s="887">
        <v>5004</v>
      </c>
      <c r="G43" s="887">
        <v>5868</v>
      </c>
      <c r="H43" s="887">
        <v>6512</v>
      </c>
      <c r="I43" s="770">
        <v>6757</v>
      </c>
      <c r="J43" s="888">
        <f t="shared" si="9"/>
        <v>39.623926405865362</v>
      </c>
    </row>
    <row r="44" spans="2:15" ht="13.5" thickBot="1">
      <c r="B44" s="894" t="s">
        <v>421</v>
      </c>
      <c r="C44" s="895">
        <v>27662</v>
      </c>
      <c r="D44" s="890">
        <v>33395</v>
      </c>
      <c r="E44" s="890">
        <v>33508</v>
      </c>
      <c r="F44" s="890">
        <v>32372</v>
      </c>
      <c r="G44" s="890">
        <v>33211</v>
      </c>
      <c r="H44" s="890">
        <v>35406</v>
      </c>
      <c r="I44" s="1197">
        <v>35186</v>
      </c>
      <c r="J44" s="891">
        <f t="shared" si="9"/>
        <v>4.0912890720498307</v>
      </c>
    </row>
    <row r="45" spans="2:15">
      <c r="B45" s="600" t="s">
        <v>398</v>
      </c>
    </row>
  </sheetData>
  <mergeCells count="9">
    <mergeCell ref="B34:B35"/>
    <mergeCell ref="C34:J34"/>
    <mergeCell ref="B2:K2"/>
    <mergeCell ref="B32:L32"/>
    <mergeCell ref="B17:M17"/>
    <mergeCell ref="B4:B5"/>
    <mergeCell ref="B19:B20"/>
    <mergeCell ref="C19:J19"/>
    <mergeCell ref="C4:J4"/>
  </mergeCells>
  <pageMargins left="0.19685039370078741" right="0.19685039370078741" top="0.15748031496062992" bottom="0.82677165354330717" header="0.31496062992125984" footer="0.15748031496062992"/>
  <pageSetup paperSize="9" scale="77" orientation="landscape" r:id="rId1"/>
  <headerFooter>
    <oddFooter>&amp;C&amp;G</oddFooter>
  </headerFooter>
  <legacyDrawingHF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I22"/>
  <sheetViews>
    <sheetView view="pageLayout" zoomScaleNormal="100" workbookViewId="0">
      <selection activeCell="E32" sqref="E32"/>
    </sheetView>
  </sheetViews>
  <sheetFormatPr baseColWidth="10" defaultRowHeight="12.75"/>
  <cols>
    <col min="1" max="1" width="2.7109375" style="3" customWidth="1"/>
    <col min="2" max="2" width="12.85546875" style="3" customWidth="1"/>
    <col min="3" max="16384" width="11.42578125" style="3"/>
  </cols>
  <sheetData>
    <row r="1" spans="1:9" ht="13.5" thickBot="1">
      <c r="A1" s="997"/>
      <c r="B1" s="997"/>
      <c r="C1" s="997"/>
      <c r="D1" s="997"/>
      <c r="E1" s="997"/>
      <c r="F1" s="997"/>
      <c r="G1" s="997"/>
      <c r="H1" s="997"/>
      <c r="I1" s="998" t="s">
        <v>436</v>
      </c>
    </row>
    <row r="2" spans="1:9" ht="21" customHeight="1">
      <c r="B2" s="2" t="s">
        <v>508</v>
      </c>
    </row>
    <row r="3" spans="1:9">
      <c r="B3" s="941"/>
    </row>
    <row r="4" spans="1:9" ht="40.5" customHeight="1">
      <c r="B4" s="1557" t="s">
        <v>334</v>
      </c>
      <c r="C4" s="1559" t="s">
        <v>206</v>
      </c>
      <c r="D4" s="1560"/>
      <c r="E4" s="1559" t="s">
        <v>208</v>
      </c>
      <c r="F4" s="1561"/>
    </row>
    <row r="5" spans="1:9">
      <c r="B5" s="1558"/>
      <c r="C5" s="923" t="s">
        <v>424</v>
      </c>
      <c r="D5" s="923" t="s">
        <v>421</v>
      </c>
      <c r="E5" s="924" t="s">
        <v>424</v>
      </c>
      <c r="F5" s="923" t="s">
        <v>421</v>
      </c>
    </row>
    <row r="6" spans="1:9">
      <c r="B6" s="931" t="s">
        <v>425</v>
      </c>
      <c r="C6" s="932">
        <f>+C7+C8</f>
        <v>337</v>
      </c>
      <c r="D6" s="933">
        <f>+D7+D8</f>
        <v>5950</v>
      </c>
      <c r="E6" s="932">
        <f>+E7+E8</f>
        <v>77</v>
      </c>
      <c r="F6" s="934">
        <f>+F7+F8</f>
        <v>2920</v>
      </c>
    </row>
    <row r="7" spans="1:9" ht="21.75" customHeight="1" thickBot="1">
      <c r="B7" s="939" t="s">
        <v>6</v>
      </c>
      <c r="C7" s="928">
        <v>176</v>
      </c>
      <c r="D7" s="929">
        <v>3938</v>
      </c>
      <c r="E7" s="928">
        <v>33</v>
      </c>
      <c r="F7" s="930">
        <v>2283</v>
      </c>
    </row>
    <row r="8" spans="1:9" ht="23.25" customHeight="1" thickTop="1">
      <c r="B8" s="940" t="s">
        <v>7</v>
      </c>
      <c r="C8" s="925">
        <v>161</v>
      </c>
      <c r="D8" s="926">
        <v>2012</v>
      </c>
      <c r="E8" s="925">
        <v>44</v>
      </c>
      <c r="F8" s="927">
        <v>637</v>
      </c>
    </row>
    <row r="10" spans="1:9">
      <c r="B10" s="600" t="s">
        <v>398</v>
      </c>
    </row>
    <row r="11" spans="1:9" ht="15">
      <c r="B11" s="4"/>
      <c r="C11" s="935"/>
      <c r="D11" s="935"/>
      <c r="E11" s="935"/>
      <c r="F11" s="4"/>
      <c r="G11" s="4"/>
    </row>
    <row r="12" spans="1:9" ht="15">
      <c r="B12" s="936"/>
      <c r="C12" s="5"/>
      <c r="D12" s="5"/>
      <c r="E12" s="6"/>
      <c r="F12" s="4"/>
      <c r="G12" s="4"/>
    </row>
    <row r="13" spans="1:9" ht="15">
      <c r="B13" s="413"/>
      <c r="C13" s="5"/>
      <c r="D13" s="5"/>
      <c r="E13" s="6"/>
      <c r="F13" s="4"/>
      <c r="G13" s="4"/>
    </row>
    <row r="14" spans="1:9" ht="15">
      <c r="B14" s="7"/>
      <c r="C14" s="413"/>
      <c r="D14" s="413"/>
      <c r="E14" s="413"/>
      <c r="F14" s="4"/>
      <c r="G14" s="4"/>
    </row>
    <row r="15" spans="1:9" ht="15">
      <c r="B15" s="7"/>
      <c r="C15" s="937"/>
      <c r="D15" s="937"/>
      <c r="E15" s="937"/>
      <c r="F15" s="4"/>
      <c r="G15" s="4"/>
    </row>
    <row r="16" spans="1:9" ht="15">
      <c r="B16" s="7"/>
      <c r="C16" s="407" t="s">
        <v>506</v>
      </c>
      <c r="D16" s="407" t="s">
        <v>201</v>
      </c>
      <c r="E16" s="407" t="s">
        <v>201</v>
      </c>
      <c r="F16" s="407" t="s">
        <v>202</v>
      </c>
      <c r="G16" s="407" t="s">
        <v>202</v>
      </c>
      <c r="H16" s="407"/>
    </row>
    <row r="17" spans="2:8" ht="15">
      <c r="B17" s="7"/>
      <c r="C17" s="407" t="s">
        <v>504</v>
      </c>
      <c r="D17" s="407" t="s">
        <v>424</v>
      </c>
      <c r="E17" s="407" t="s">
        <v>421</v>
      </c>
      <c r="F17" s="407" t="s">
        <v>424</v>
      </c>
      <c r="G17" s="407" t="s">
        <v>421</v>
      </c>
      <c r="H17" s="407"/>
    </row>
    <row r="18" spans="2:8">
      <c r="B18" s="4"/>
      <c r="C18" s="407" t="s">
        <v>334</v>
      </c>
      <c r="D18" s="407" t="s">
        <v>507</v>
      </c>
      <c r="E18" s="407" t="s">
        <v>507</v>
      </c>
      <c r="F18" s="407" t="s">
        <v>507</v>
      </c>
      <c r="G18" s="407" t="s">
        <v>507</v>
      </c>
      <c r="H18" s="407"/>
    </row>
    <row r="19" spans="2:8">
      <c r="B19" s="4"/>
      <c r="C19" s="407" t="s">
        <v>422</v>
      </c>
      <c r="D19" s="407">
        <v>176</v>
      </c>
      <c r="E19" s="407">
        <v>3938</v>
      </c>
      <c r="F19" s="407">
        <v>33</v>
      </c>
      <c r="G19" s="407">
        <v>2283</v>
      </c>
      <c r="H19" s="407"/>
    </row>
    <row r="20" spans="2:8">
      <c r="B20" s="4"/>
      <c r="C20" s="407" t="s">
        <v>150</v>
      </c>
      <c r="D20" s="465">
        <v>161</v>
      </c>
      <c r="E20" s="465">
        <v>2012</v>
      </c>
      <c r="F20" s="465">
        <v>44</v>
      </c>
      <c r="G20" s="465">
        <v>637</v>
      </c>
      <c r="H20" s="407"/>
    </row>
    <row r="21" spans="2:8">
      <c r="B21" s="4"/>
      <c r="C21" s="406"/>
      <c r="D21" s="406"/>
      <c r="E21" s="406"/>
      <c r="F21" s="406"/>
      <c r="G21" s="406"/>
      <c r="H21" s="407"/>
    </row>
    <row r="22" spans="2:8">
      <c r="B22" s="4"/>
      <c r="C22" s="4"/>
      <c r="D22" s="4"/>
      <c r="E22" s="4"/>
      <c r="F22" s="4"/>
      <c r="G22" s="4"/>
    </row>
  </sheetData>
  <mergeCells count="3">
    <mergeCell ref="B4:B5"/>
    <mergeCell ref="C4:D4"/>
    <mergeCell ref="E4:F4"/>
  </mergeCells>
  <pageMargins left="0.18" right="0.18" top="0.74803149606299213" bottom="0.74803149606299213" header="0.31496062992125984" footer="0.31496062992125984"/>
  <pageSetup orientation="landscape" r:id="rId1"/>
  <headerFooter>
    <oddFooter>&amp;C&amp;G</oddFooter>
  </headerFooter>
  <legacyDrawingHF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T33"/>
  <sheetViews>
    <sheetView view="pageLayout" zoomScale="70" zoomScaleNormal="100" zoomScalePageLayoutView="70" workbookViewId="0">
      <selection activeCell="L22" sqref="L22"/>
    </sheetView>
  </sheetViews>
  <sheetFormatPr baseColWidth="10" defaultColWidth="11.5703125" defaultRowHeight="12.75"/>
  <cols>
    <col min="1" max="1" width="1.85546875" style="3" customWidth="1"/>
    <col min="2" max="2" width="20.42578125" style="3" customWidth="1"/>
    <col min="3" max="3" width="26" style="3" customWidth="1"/>
    <col min="4" max="4" width="11.140625" style="3" customWidth="1"/>
    <col min="5" max="5" width="36.85546875" style="3" customWidth="1"/>
    <col min="6" max="6" width="10" style="3" customWidth="1"/>
    <col min="7" max="7" width="37.42578125" style="3" customWidth="1"/>
    <col min="8" max="8" width="10.5703125" style="3" customWidth="1"/>
    <col min="9" max="9" width="9.42578125" style="3" customWidth="1"/>
    <col min="10" max="10" width="10.42578125" style="3" customWidth="1"/>
    <col min="11" max="11" width="9.42578125" style="3" customWidth="1"/>
    <col min="12" max="12" width="9" style="3" customWidth="1"/>
    <col min="13" max="13" width="4.7109375" style="3" customWidth="1"/>
    <col min="14" max="14" width="21" style="3" customWidth="1"/>
    <col min="15" max="15" width="21.140625" style="3" customWidth="1"/>
    <col min="16" max="16" width="14.42578125" style="3" customWidth="1"/>
    <col min="17" max="17" width="28.140625" style="3" customWidth="1"/>
    <col min="18" max="18" width="13.7109375" style="3" customWidth="1"/>
    <col min="19" max="19" width="28.85546875" style="3" bestFit="1" customWidth="1"/>
    <col min="20" max="20" width="18.28515625" style="3" customWidth="1"/>
    <col min="21" max="21" width="23.28515625" style="3" bestFit="1" customWidth="1"/>
    <col min="22" max="22" width="16.85546875" style="3" customWidth="1"/>
    <col min="23" max="23" width="14.7109375" style="3" customWidth="1"/>
    <col min="24" max="24" width="21" style="3" customWidth="1"/>
    <col min="25" max="16384" width="11.5703125" style="3"/>
  </cols>
  <sheetData>
    <row r="1" spans="1:20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8" t="s">
        <v>436</v>
      </c>
    </row>
    <row r="2" spans="1:20" ht="22.5" customHeight="1">
      <c r="A2" s="431"/>
      <c r="B2" s="9" t="s">
        <v>511</v>
      </c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  <c r="R2" s="4"/>
      <c r="S2" s="430"/>
      <c r="T2" s="4"/>
    </row>
    <row r="3" spans="1:20" ht="13.5" thickBot="1">
      <c r="A3" s="430"/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2"/>
      <c r="R3" s="430"/>
      <c r="S3" s="4"/>
      <c r="T3" s="430"/>
    </row>
    <row r="4" spans="1:20" ht="15" customHeight="1">
      <c r="A4" s="4"/>
      <c r="B4" s="1379" t="s">
        <v>409</v>
      </c>
      <c r="C4" s="945" t="s">
        <v>434</v>
      </c>
      <c r="D4" s="1379" t="s">
        <v>209</v>
      </c>
      <c r="E4" s="1384" t="s">
        <v>210</v>
      </c>
      <c r="F4" s="1385"/>
      <c r="G4" s="1385"/>
      <c r="H4" s="1386"/>
      <c r="I4" s="1384" t="s">
        <v>211</v>
      </c>
      <c r="J4" s="1385"/>
      <c r="K4" s="1385"/>
      <c r="L4" s="1386"/>
      <c r="M4" s="652"/>
      <c r="N4" s="334"/>
      <c r="O4" s="334"/>
      <c r="P4" s="334"/>
      <c r="Q4" s="334"/>
      <c r="R4" s="435"/>
      <c r="S4" s="366"/>
      <c r="T4" s="430"/>
    </row>
    <row r="5" spans="1:20" ht="25.5" customHeight="1" thickBot="1">
      <c r="A5" s="4"/>
      <c r="B5" s="1380"/>
      <c r="C5" s="802" t="s">
        <v>400</v>
      </c>
      <c r="D5" s="1383"/>
      <c r="E5" s="803" t="s">
        <v>2</v>
      </c>
      <c r="F5" s="784" t="s">
        <v>212</v>
      </c>
      <c r="G5" s="784" t="s">
        <v>213</v>
      </c>
      <c r="H5" s="804" t="s">
        <v>208</v>
      </c>
      <c r="I5" s="803" t="s">
        <v>2</v>
      </c>
      <c r="J5" s="784" t="s">
        <v>212</v>
      </c>
      <c r="K5" s="784" t="s">
        <v>213</v>
      </c>
      <c r="L5" s="804" t="s">
        <v>208</v>
      </c>
      <c r="M5" s="652"/>
      <c r="N5" s="334"/>
      <c r="O5" s="334"/>
      <c r="P5" s="334"/>
      <c r="Q5" s="334"/>
      <c r="R5" s="435"/>
      <c r="S5" s="366"/>
      <c r="T5" s="430"/>
    </row>
    <row r="6" spans="1:20" ht="13.5" thickBot="1">
      <c r="A6" s="4"/>
      <c r="B6" s="1390">
        <v>8366685</v>
      </c>
      <c r="C6" s="797" t="s">
        <v>306</v>
      </c>
      <c r="D6" s="814">
        <v>29</v>
      </c>
      <c r="E6" s="1200">
        <f t="shared" ref="E6:L6" si="0">+E7+E8</f>
        <v>2003</v>
      </c>
      <c r="F6" s="1201">
        <f t="shared" si="0"/>
        <v>418</v>
      </c>
      <c r="G6" s="1201">
        <f t="shared" si="0"/>
        <v>900</v>
      </c>
      <c r="H6" s="1202">
        <f t="shared" si="0"/>
        <v>685</v>
      </c>
      <c r="I6" s="1200">
        <f t="shared" si="0"/>
        <v>494938</v>
      </c>
      <c r="J6" s="1201">
        <f t="shared" si="0"/>
        <v>49191</v>
      </c>
      <c r="K6" s="1201">
        <f t="shared" si="0"/>
        <v>409303</v>
      </c>
      <c r="L6" s="1202">
        <f t="shared" si="0"/>
        <v>36444</v>
      </c>
      <c r="M6" s="800"/>
      <c r="N6" s="334"/>
      <c r="O6" s="334"/>
      <c r="P6" s="334"/>
      <c r="Q6" s="334"/>
      <c r="R6" s="366"/>
      <c r="S6" s="435"/>
      <c r="T6" s="4"/>
    </row>
    <row r="7" spans="1:20">
      <c r="A7" s="4"/>
      <c r="B7" s="1390"/>
      <c r="C7" s="798" t="s">
        <v>155</v>
      </c>
      <c r="D7" s="808">
        <v>13</v>
      </c>
      <c r="E7" s="1204">
        <f>+F7+G7+H7</f>
        <v>1454</v>
      </c>
      <c r="F7" s="1225">
        <v>308</v>
      </c>
      <c r="G7" s="1226">
        <v>566</v>
      </c>
      <c r="H7" s="1227">
        <v>580</v>
      </c>
      <c r="I7" s="1228">
        <f>+J7+K7+L7</f>
        <v>369719</v>
      </c>
      <c r="J7" s="770">
        <v>29666</v>
      </c>
      <c r="K7" s="1226">
        <v>308193</v>
      </c>
      <c r="L7" s="1229">
        <v>31860</v>
      </c>
      <c r="M7" s="800"/>
      <c r="N7" s="334"/>
      <c r="O7" s="334"/>
      <c r="P7" s="334"/>
      <c r="Q7" s="334"/>
      <c r="R7" s="334"/>
      <c r="S7" s="435"/>
    </row>
    <row r="8" spans="1:20" ht="13.5" thickBot="1">
      <c r="A8" s="4"/>
      <c r="B8" s="1391"/>
      <c r="C8" s="799" t="s">
        <v>156</v>
      </c>
      <c r="D8" s="810">
        <v>16</v>
      </c>
      <c r="E8" s="1206">
        <f>+F8+G8+H8</f>
        <v>549</v>
      </c>
      <c r="F8" s="1230">
        <v>110</v>
      </c>
      <c r="G8" s="1231">
        <v>334</v>
      </c>
      <c r="H8" s="1232">
        <v>105</v>
      </c>
      <c r="I8" s="1233">
        <f>+J8+K8+L8</f>
        <v>125219</v>
      </c>
      <c r="J8" s="1197">
        <v>19525</v>
      </c>
      <c r="K8" s="1231">
        <v>101110</v>
      </c>
      <c r="L8" s="1232">
        <v>4584</v>
      </c>
      <c r="M8" s="800"/>
      <c r="N8" s="334"/>
      <c r="O8" s="334"/>
      <c r="P8" s="334"/>
      <c r="Q8" s="334"/>
      <c r="R8" s="334"/>
      <c r="S8" s="435"/>
    </row>
    <row r="9" spans="1:20">
      <c r="A9" s="430"/>
      <c r="B9" s="435"/>
      <c r="C9" s="652"/>
      <c r="D9" s="435"/>
      <c r="E9" s="435"/>
      <c r="F9" s="435"/>
      <c r="G9" s="435"/>
      <c r="H9" s="435"/>
      <c r="I9" s="435"/>
      <c r="J9" s="435"/>
      <c r="K9" s="435"/>
      <c r="L9" s="435"/>
      <c r="M9" s="800"/>
      <c r="N9" s="334"/>
      <c r="O9" s="334"/>
      <c r="P9" s="334"/>
      <c r="Q9" s="334"/>
      <c r="R9" s="334"/>
      <c r="S9" s="435"/>
    </row>
    <row r="10" spans="1:20">
      <c r="B10" s="10" t="s">
        <v>11</v>
      </c>
      <c r="C10" s="334"/>
      <c r="D10" s="334"/>
      <c r="E10" s="334"/>
      <c r="F10" s="98"/>
      <c r="G10" s="98"/>
      <c r="H10" s="98"/>
      <c r="I10" s="99"/>
      <c r="J10" s="98"/>
      <c r="K10" s="98"/>
      <c r="L10" s="98"/>
      <c r="M10" s="800"/>
      <c r="N10" s="334"/>
      <c r="O10" s="334"/>
      <c r="P10" s="334"/>
      <c r="Q10" s="334"/>
      <c r="R10" s="435"/>
      <c r="S10" s="435"/>
    </row>
    <row r="11" spans="1:20">
      <c r="B11" s="334"/>
      <c r="C11" s="334"/>
      <c r="D11" s="334"/>
      <c r="E11" s="334"/>
      <c r="F11" s="435"/>
      <c r="G11" s="435"/>
      <c r="H11" s="435"/>
      <c r="I11" s="99"/>
      <c r="J11" s="435"/>
      <c r="K11" s="435"/>
      <c r="L11" s="435"/>
      <c r="M11" s="334"/>
    </row>
    <row r="12" spans="1:20" ht="3.75" customHeight="1">
      <c r="B12" s="334"/>
      <c r="C12" s="334"/>
      <c r="D12" s="334"/>
      <c r="E12" s="334"/>
      <c r="F12" s="334"/>
      <c r="G12" s="334"/>
      <c r="H12" s="334"/>
      <c r="I12" s="334"/>
      <c r="J12" s="334"/>
      <c r="K12" s="334"/>
      <c r="L12" s="334"/>
      <c r="M12" s="334"/>
    </row>
    <row r="13" spans="1:20" ht="15">
      <c r="B13" s="9" t="s">
        <v>523</v>
      </c>
      <c r="C13" s="334"/>
      <c r="D13" s="334"/>
      <c r="E13" s="334"/>
      <c r="F13" s="334"/>
      <c r="G13" s="334"/>
      <c r="H13" s="800"/>
      <c r="I13" s="800"/>
      <c r="J13" s="334"/>
      <c r="K13" s="334"/>
      <c r="L13" s="334"/>
      <c r="M13" s="334"/>
    </row>
    <row r="14" spans="1:20">
      <c r="B14" s="334"/>
      <c r="C14" s="334"/>
      <c r="D14" s="334"/>
      <c r="E14" s="334"/>
      <c r="F14" s="334"/>
      <c r="G14" s="334"/>
      <c r="H14" s="800"/>
      <c r="I14" s="407" t="s">
        <v>506</v>
      </c>
      <c r="J14" s="407" t="s">
        <v>203</v>
      </c>
      <c r="K14" s="407" t="s">
        <v>201</v>
      </c>
      <c r="L14" s="407" t="s">
        <v>202</v>
      </c>
      <c r="M14" s="407"/>
      <c r="N14" s="407" t="s">
        <v>203</v>
      </c>
      <c r="O14" s="407" t="s">
        <v>201</v>
      </c>
      <c r="P14" s="407" t="s">
        <v>202</v>
      </c>
    </row>
    <row r="15" spans="1:20">
      <c r="B15" s="1387" t="s">
        <v>401</v>
      </c>
      <c r="C15" s="1388"/>
      <c r="D15" s="1388"/>
      <c r="E15" s="1388"/>
      <c r="F15" s="1388"/>
      <c r="G15" s="1389"/>
      <c r="H15" s="800"/>
      <c r="I15" s="407" t="s">
        <v>334</v>
      </c>
      <c r="J15" s="407" t="s">
        <v>509</v>
      </c>
      <c r="K15" s="407" t="s">
        <v>509</v>
      </c>
      <c r="L15" s="407" t="s">
        <v>509</v>
      </c>
      <c r="M15" s="407"/>
      <c r="N15" s="407" t="s">
        <v>507</v>
      </c>
      <c r="O15" s="407" t="s">
        <v>507</v>
      </c>
      <c r="P15" s="407" t="s">
        <v>507</v>
      </c>
    </row>
    <row r="16" spans="1:20">
      <c r="B16" s="1371" t="s">
        <v>271</v>
      </c>
      <c r="C16" s="1372"/>
      <c r="D16" s="1371" t="s">
        <v>272</v>
      </c>
      <c r="E16" s="1372"/>
      <c r="F16" s="1371" t="s">
        <v>260</v>
      </c>
      <c r="G16" s="1372"/>
      <c r="H16" s="800"/>
      <c r="I16" s="407" t="s">
        <v>422</v>
      </c>
      <c r="J16" s="407">
        <v>29666</v>
      </c>
      <c r="K16" s="407">
        <v>308193</v>
      </c>
      <c r="L16" s="407">
        <v>31860</v>
      </c>
      <c r="M16" s="407"/>
      <c r="N16" s="407">
        <v>308</v>
      </c>
      <c r="O16" s="407">
        <v>566</v>
      </c>
      <c r="P16" s="407">
        <v>580</v>
      </c>
    </row>
    <row r="17" spans="2:19">
      <c r="B17" s="815" t="s">
        <v>6</v>
      </c>
      <c r="C17" s="815" t="s">
        <v>7</v>
      </c>
      <c r="D17" s="815" t="s">
        <v>6</v>
      </c>
      <c r="E17" s="815" t="s">
        <v>7</v>
      </c>
      <c r="F17" s="862" t="s">
        <v>6</v>
      </c>
      <c r="G17" s="862" t="s">
        <v>7</v>
      </c>
      <c r="H17" s="800"/>
      <c r="I17" s="407" t="s">
        <v>150</v>
      </c>
      <c r="J17" s="465">
        <v>19525</v>
      </c>
      <c r="K17" s="465">
        <v>101110</v>
      </c>
      <c r="L17" s="465">
        <v>4584</v>
      </c>
      <c r="M17" s="407"/>
      <c r="N17" s="465">
        <v>110</v>
      </c>
      <c r="O17" s="465">
        <v>334</v>
      </c>
      <c r="P17" s="465">
        <v>105</v>
      </c>
    </row>
    <row r="18" spans="2:19" ht="12.95" customHeight="1">
      <c r="B18" s="561" t="s">
        <v>273</v>
      </c>
      <c r="C18" s="561" t="s">
        <v>341</v>
      </c>
      <c r="D18" s="561" t="s">
        <v>193</v>
      </c>
      <c r="E18" s="1269" t="s">
        <v>346</v>
      </c>
      <c r="F18" s="818" t="s">
        <v>404</v>
      </c>
      <c r="G18" s="1271" t="s">
        <v>349</v>
      </c>
      <c r="H18" s="800"/>
      <c r="I18" s="800"/>
      <c r="J18" s="334"/>
      <c r="K18" s="334"/>
      <c r="L18" s="334"/>
      <c r="M18" s="334"/>
    </row>
    <row r="19" spans="2:19" ht="12.95" customHeight="1">
      <c r="B19" s="562" t="s">
        <v>345</v>
      </c>
      <c r="C19" s="562" t="s">
        <v>274</v>
      </c>
      <c r="D19" s="562" t="s">
        <v>189</v>
      </c>
      <c r="E19" s="1270" t="s">
        <v>347</v>
      </c>
      <c r="F19" s="820" t="s">
        <v>169</v>
      </c>
      <c r="G19" s="819" t="s">
        <v>350</v>
      </c>
      <c r="H19" s="800"/>
      <c r="I19" s="800"/>
      <c r="J19" s="334"/>
      <c r="K19" s="334"/>
      <c r="L19" s="334"/>
      <c r="M19" s="334"/>
    </row>
    <row r="20" spans="2:19" ht="12.95" customHeight="1">
      <c r="B20" s="562" t="s">
        <v>339</v>
      </c>
      <c r="C20" s="562" t="s">
        <v>275</v>
      </c>
      <c r="D20" s="562" t="s">
        <v>178</v>
      </c>
      <c r="E20" s="1270" t="s">
        <v>341</v>
      </c>
      <c r="F20" s="820" t="s">
        <v>348</v>
      </c>
      <c r="G20" s="819" t="s">
        <v>269</v>
      </c>
      <c r="H20" s="800"/>
      <c r="I20" s="800"/>
      <c r="J20" s="334"/>
      <c r="K20" s="334"/>
      <c r="L20" s="334"/>
      <c r="M20" s="334"/>
    </row>
    <row r="21" spans="2:19" ht="12.95" customHeight="1">
      <c r="B21" s="821"/>
      <c r="C21" s="564" t="s">
        <v>277</v>
      </c>
      <c r="D21" s="562" t="s">
        <v>339</v>
      </c>
      <c r="E21" s="1270" t="s">
        <v>342</v>
      </c>
      <c r="F21" s="820" t="s">
        <v>199</v>
      </c>
      <c r="G21" s="819" t="s">
        <v>297</v>
      </c>
      <c r="H21" s="800"/>
      <c r="I21" s="800"/>
      <c r="J21" s="334"/>
      <c r="K21" s="334"/>
      <c r="L21" s="334"/>
      <c r="M21" s="334"/>
    </row>
    <row r="22" spans="2:19" ht="12.95" customHeight="1">
      <c r="B22" s="822"/>
      <c r="C22" s="823"/>
      <c r="D22" s="562" t="s">
        <v>522</v>
      </c>
      <c r="E22" s="1270" t="s">
        <v>218</v>
      </c>
      <c r="F22" s="820" t="s">
        <v>339</v>
      </c>
      <c r="G22" s="819" t="s">
        <v>351</v>
      </c>
      <c r="H22" s="800"/>
      <c r="I22" s="800"/>
      <c r="J22" s="334"/>
      <c r="K22" s="334"/>
      <c r="L22" s="334"/>
      <c r="M22" s="334"/>
    </row>
    <row r="23" spans="2:19" ht="12.95" customHeight="1">
      <c r="B23" s="822"/>
      <c r="C23" s="822"/>
      <c r="D23" s="826"/>
      <c r="E23" s="1270" t="s">
        <v>220</v>
      </c>
      <c r="F23" s="1273"/>
      <c r="G23" s="1272" t="s">
        <v>258</v>
      </c>
      <c r="H23" s="800"/>
      <c r="I23" s="800"/>
      <c r="J23" s="827"/>
      <c r="K23" s="334"/>
      <c r="L23" s="334"/>
      <c r="M23" s="334"/>
    </row>
    <row r="24" spans="2:19" ht="12.95" customHeight="1">
      <c r="B24" s="334"/>
      <c r="C24" s="822"/>
      <c r="D24" s="826"/>
      <c r="E24" s="951" t="s">
        <v>275</v>
      </c>
      <c r="F24" s="334"/>
      <c r="G24" s="334"/>
      <c r="H24" s="800"/>
      <c r="I24" s="800"/>
      <c r="J24" s="827"/>
      <c r="K24" s="334"/>
      <c r="L24" s="334"/>
      <c r="M24" s="334"/>
    </row>
    <row r="25" spans="2:19" ht="12.95" customHeight="1">
      <c r="B25" s="822"/>
      <c r="C25" s="822"/>
      <c r="D25" s="826"/>
      <c r="E25" s="951" t="s">
        <v>228</v>
      </c>
      <c r="F25" s="334"/>
      <c r="G25" s="334"/>
      <c r="H25" s="800"/>
      <c r="I25" s="800"/>
      <c r="J25" s="827"/>
      <c r="K25" s="334"/>
      <c r="L25" s="334"/>
      <c r="M25" s="334"/>
    </row>
    <row r="26" spans="2:19" ht="12.95" customHeight="1">
      <c r="B26" s="822"/>
      <c r="C26" s="822"/>
      <c r="D26" s="826"/>
      <c r="E26" s="951" t="s">
        <v>297</v>
      </c>
      <c r="F26" s="334"/>
      <c r="G26" s="334"/>
      <c r="H26" s="800"/>
      <c r="I26" s="800"/>
      <c r="J26" s="827"/>
      <c r="K26" s="334"/>
      <c r="L26" s="334"/>
      <c r="M26" s="334"/>
    </row>
    <row r="27" spans="2:19" ht="12.95" customHeight="1">
      <c r="B27" s="822"/>
      <c r="C27" s="822"/>
      <c r="D27" s="826"/>
      <c r="E27" s="951" t="s">
        <v>277</v>
      </c>
      <c r="F27" s="334"/>
      <c r="G27" s="334"/>
      <c r="H27" s="800"/>
      <c r="I27" s="800"/>
      <c r="J27" s="827"/>
      <c r="K27" s="334"/>
      <c r="L27" s="334"/>
      <c r="M27" s="334"/>
    </row>
    <row r="28" spans="2:19" ht="12.95" customHeight="1">
      <c r="B28" s="822"/>
      <c r="C28" s="822"/>
      <c r="D28" s="828"/>
      <c r="E28" s="952" t="s">
        <v>276</v>
      </c>
      <c r="F28" s="334"/>
      <c r="G28" s="334"/>
      <c r="H28" s="800"/>
      <c r="I28" s="800"/>
      <c r="J28" s="827"/>
      <c r="K28" s="334"/>
      <c r="L28" s="334"/>
      <c r="M28" s="334"/>
    </row>
    <row r="29" spans="2:19" ht="15">
      <c r="B29" s="334"/>
      <c r="C29" s="334"/>
      <c r="D29" s="334"/>
      <c r="E29" s="829"/>
      <c r="F29" s="334"/>
      <c r="G29" s="334"/>
      <c r="H29" s="800"/>
      <c r="I29" s="800"/>
      <c r="J29" s="827"/>
      <c r="K29" s="334"/>
      <c r="L29" s="334"/>
      <c r="M29" s="334"/>
      <c r="N29" s="334"/>
      <c r="O29" s="334"/>
      <c r="P29" s="334"/>
      <c r="Q29" s="334"/>
      <c r="R29" s="334"/>
      <c r="S29" s="334"/>
    </row>
    <row r="30" spans="2:19">
      <c r="B30" s="10" t="s">
        <v>11</v>
      </c>
      <c r="C30" s="334"/>
      <c r="D30" s="334"/>
      <c r="E30" s="334"/>
      <c r="F30" s="334"/>
      <c r="G30" s="334"/>
      <c r="H30" s="431"/>
      <c r="I30" s="431"/>
      <c r="J30" s="559"/>
    </row>
    <row r="31" spans="2:19">
      <c r="H31" s="431"/>
      <c r="I31" s="431"/>
      <c r="J31" s="559"/>
    </row>
    <row r="32" spans="2:19">
      <c r="H32" s="431"/>
      <c r="I32" s="431"/>
      <c r="J32" s="559"/>
    </row>
    <row r="33" spans="10:10">
      <c r="J33" s="559"/>
    </row>
  </sheetData>
  <mergeCells count="9">
    <mergeCell ref="B4:B5"/>
    <mergeCell ref="D4:D5"/>
    <mergeCell ref="E4:H4"/>
    <mergeCell ref="I4:L4"/>
    <mergeCell ref="F16:G16"/>
    <mergeCell ref="B15:G15"/>
    <mergeCell ref="B16:C16"/>
    <mergeCell ref="D16:E16"/>
    <mergeCell ref="B6:B8"/>
  </mergeCells>
  <pageMargins left="0.17" right="0.17" top="0.17" bottom="0.74803149606299213" header="0.17" footer="0.17"/>
  <pageSetup paperSize="9" scale="42" orientation="landscape" r:id="rId1"/>
  <headerFooter>
    <oddFooter>&amp;C&amp;G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W36"/>
  <sheetViews>
    <sheetView view="pageLayout" zoomScaleNormal="100" workbookViewId="0">
      <selection activeCell="A6" sqref="A6"/>
    </sheetView>
  </sheetViews>
  <sheetFormatPr baseColWidth="10" defaultColWidth="11.5703125" defaultRowHeight="12.75"/>
  <cols>
    <col min="1" max="1" width="3.7109375" style="334" customWidth="1"/>
    <col min="2" max="2" width="16.42578125" style="334" customWidth="1"/>
    <col min="3" max="3" width="22.85546875" style="334" customWidth="1"/>
    <col min="4" max="4" width="11.5703125" style="334" customWidth="1"/>
    <col min="5" max="5" width="17" style="334" bestFit="1" customWidth="1"/>
    <col min="6" max="6" width="10" style="334" customWidth="1"/>
    <col min="7" max="7" width="16.5703125" style="334" customWidth="1"/>
    <col min="8" max="8" width="13.28515625" style="334" bestFit="1" customWidth="1"/>
    <col min="9" max="9" width="15.140625" style="334" bestFit="1" customWidth="1"/>
    <col min="10" max="10" width="9" style="334" customWidth="1"/>
    <col min="11" max="11" width="7.7109375" style="334" customWidth="1"/>
    <col min="12" max="12" width="10.28515625" style="334" customWidth="1"/>
    <col min="13" max="14" width="2.5703125" style="334" customWidth="1"/>
    <col min="15" max="15" width="14.28515625" style="334" customWidth="1"/>
    <col min="16" max="16" width="15.28515625" style="334" customWidth="1"/>
    <col min="17" max="17" width="12.28515625" style="334" customWidth="1"/>
    <col min="18" max="18" width="17.28515625" style="334" customWidth="1"/>
    <col min="19" max="19" width="17.140625" style="334" customWidth="1"/>
    <col min="20" max="20" width="15.28515625" style="334" customWidth="1"/>
    <col min="21" max="21" width="15.7109375" style="334" customWidth="1"/>
    <col min="22" max="22" width="14.5703125" style="334" customWidth="1"/>
    <col min="23" max="23" width="15.140625" style="334" customWidth="1"/>
    <col min="24" max="24" width="21" style="334" customWidth="1"/>
    <col min="25" max="16384" width="11.5703125" style="334"/>
  </cols>
  <sheetData>
    <row r="1" spans="1:23" s="3" customFormat="1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8" t="s">
        <v>436</v>
      </c>
    </row>
    <row r="2" spans="1:23" ht="22.5" customHeight="1">
      <c r="A2" s="830"/>
      <c r="B2" s="9" t="s">
        <v>515</v>
      </c>
      <c r="C2" s="830"/>
      <c r="D2" s="830"/>
      <c r="E2" s="800"/>
      <c r="F2" s="800"/>
      <c r="G2" s="800"/>
      <c r="H2" s="800"/>
      <c r="I2" s="800"/>
      <c r="J2" s="800"/>
      <c r="K2" s="800"/>
      <c r="L2" s="800"/>
    </row>
    <row r="3" spans="1:23" ht="4.5" customHeight="1" thickBot="1"/>
    <row r="4" spans="1:23" ht="15" customHeight="1">
      <c r="B4" s="1379" t="s">
        <v>409</v>
      </c>
      <c r="C4" s="945" t="s">
        <v>390</v>
      </c>
      <c r="D4" s="1379" t="s">
        <v>209</v>
      </c>
      <c r="E4" s="1384" t="s">
        <v>210</v>
      </c>
      <c r="F4" s="1385"/>
      <c r="G4" s="1385"/>
      <c r="H4" s="1386"/>
      <c r="I4" s="1384" t="s">
        <v>211</v>
      </c>
      <c r="J4" s="1385"/>
      <c r="K4" s="1385"/>
      <c r="L4" s="1386"/>
    </row>
    <row r="5" spans="1:23" ht="24.75" thickBot="1">
      <c r="B5" s="1380"/>
      <c r="C5" s="802" t="s">
        <v>402</v>
      </c>
      <c r="D5" s="1383"/>
      <c r="E5" s="803" t="s">
        <v>2</v>
      </c>
      <c r="F5" s="784" t="s">
        <v>212</v>
      </c>
      <c r="G5" s="784" t="s">
        <v>213</v>
      </c>
      <c r="H5" s="804" t="s">
        <v>208</v>
      </c>
      <c r="I5" s="803" t="s">
        <v>2</v>
      </c>
      <c r="J5" s="784" t="s">
        <v>212</v>
      </c>
      <c r="K5" s="784" t="s">
        <v>213</v>
      </c>
      <c r="L5" s="804" t="s">
        <v>208</v>
      </c>
    </row>
    <row r="6" spans="1:23" ht="13.5" thickBot="1">
      <c r="B6" s="1390">
        <v>3510208</v>
      </c>
      <c r="C6" s="805" t="s">
        <v>306</v>
      </c>
      <c r="D6" s="1256">
        <v>14</v>
      </c>
      <c r="E6" s="1257">
        <f t="shared" ref="E6:L6" si="0">+E7+E8</f>
        <v>1055</v>
      </c>
      <c r="F6" s="1201">
        <f t="shared" si="0"/>
        <v>233</v>
      </c>
      <c r="G6" s="1258">
        <f t="shared" si="0"/>
        <v>614</v>
      </c>
      <c r="H6" s="1202">
        <f t="shared" si="0"/>
        <v>208</v>
      </c>
      <c r="I6" s="1200">
        <f t="shared" si="0"/>
        <v>151610</v>
      </c>
      <c r="J6" s="1259">
        <f t="shared" si="0"/>
        <v>16910</v>
      </c>
      <c r="K6" s="1201">
        <f t="shared" si="0"/>
        <v>125292</v>
      </c>
      <c r="L6" s="1202">
        <f t="shared" si="0"/>
        <v>9408</v>
      </c>
    </row>
    <row r="7" spans="1:23" s="800" customFormat="1" ht="12">
      <c r="B7" s="1390"/>
      <c r="C7" s="808" t="s">
        <v>155</v>
      </c>
      <c r="D7" s="1260">
        <v>7</v>
      </c>
      <c r="E7" s="1255">
        <f>+F7+G7+H7</f>
        <v>827</v>
      </c>
      <c r="F7" s="1220">
        <v>198</v>
      </c>
      <c r="G7" s="1220">
        <v>449</v>
      </c>
      <c r="H7" s="1222">
        <v>180</v>
      </c>
      <c r="I7" s="1255">
        <f>+J7+K7+L7</f>
        <v>117159</v>
      </c>
      <c r="J7" s="1220">
        <v>14700</v>
      </c>
      <c r="K7" s="1221">
        <v>93976</v>
      </c>
      <c r="L7" s="1222">
        <v>8483</v>
      </c>
    </row>
    <row r="8" spans="1:23" s="800" customFormat="1" thickBot="1">
      <c r="B8" s="1391"/>
      <c r="C8" s="810" t="s">
        <v>156</v>
      </c>
      <c r="D8" s="1261">
        <v>7</v>
      </c>
      <c r="E8" s="1206">
        <f>+F8+G8+H8</f>
        <v>228</v>
      </c>
      <c r="F8" s="1194">
        <v>35</v>
      </c>
      <c r="G8" s="1194">
        <v>165</v>
      </c>
      <c r="H8" s="1224">
        <v>28</v>
      </c>
      <c r="I8" s="1206">
        <f>+J8+K8+L8</f>
        <v>34451</v>
      </c>
      <c r="J8" s="1194">
        <v>2210</v>
      </c>
      <c r="K8" s="1223">
        <v>31316</v>
      </c>
      <c r="L8" s="1224">
        <v>925</v>
      </c>
    </row>
    <row r="9" spans="1:23">
      <c r="W9" s="366"/>
    </row>
    <row r="10" spans="1:23">
      <c r="B10" s="10" t="s">
        <v>384</v>
      </c>
      <c r="W10" s="366"/>
    </row>
    <row r="11" spans="1:23" ht="5.25" customHeight="1">
      <c r="W11" s="366"/>
    </row>
    <row r="12" spans="1:23" ht="15">
      <c r="W12" s="864"/>
    </row>
    <row r="13" spans="1:23" ht="15">
      <c r="B13" s="9" t="s">
        <v>528</v>
      </c>
      <c r="W13" s="366"/>
    </row>
    <row r="14" spans="1:23">
      <c r="W14" s="366"/>
    </row>
    <row r="15" spans="1:23" ht="15">
      <c r="B15" s="1392" t="s">
        <v>408</v>
      </c>
      <c r="C15" s="1393"/>
      <c r="D15" s="1393"/>
      <c r="E15" s="1393"/>
      <c r="F15" s="1393"/>
      <c r="G15" s="1393"/>
      <c r="H15" s="1393"/>
      <c r="I15" s="1394"/>
      <c r="W15" s="366"/>
    </row>
    <row r="16" spans="1:23" ht="13.5" customHeight="1">
      <c r="B16" s="1371" t="s">
        <v>261</v>
      </c>
      <c r="C16" s="1372"/>
      <c r="D16" s="1371" t="s">
        <v>262</v>
      </c>
      <c r="E16" s="1372"/>
      <c r="F16" s="1371" t="s">
        <v>263</v>
      </c>
      <c r="G16" s="1372"/>
      <c r="H16" s="1371" t="s">
        <v>264</v>
      </c>
      <c r="I16" s="1372"/>
      <c r="W16" s="366"/>
    </row>
    <row r="17" spans="2:23">
      <c r="B17" s="816" t="s">
        <v>6</v>
      </c>
      <c r="C17" s="816" t="s">
        <v>7</v>
      </c>
      <c r="D17" s="862" t="s">
        <v>6</v>
      </c>
      <c r="E17" s="862" t="s">
        <v>7</v>
      </c>
      <c r="F17" s="816" t="s">
        <v>6</v>
      </c>
      <c r="G17" s="816" t="s">
        <v>7</v>
      </c>
      <c r="H17" s="862" t="s">
        <v>6</v>
      </c>
      <c r="I17" s="862" t="s">
        <v>7</v>
      </c>
    </row>
    <row r="18" spans="2:23">
      <c r="B18" s="818" t="s">
        <v>167</v>
      </c>
      <c r="C18" s="853"/>
      <c r="D18" s="818" t="s">
        <v>170</v>
      </c>
      <c r="E18" s="817" t="s">
        <v>341</v>
      </c>
      <c r="F18" s="865" t="s">
        <v>191</v>
      </c>
      <c r="G18" s="866" t="s">
        <v>265</v>
      </c>
      <c r="H18" s="867" t="s">
        <v>192</v>
      </c>
      <c r="I18" s="868" t="s">
        <v>265</v>
      </c>
    </row>
    <row r="19" spans="2:23">
      <c r="B19" s="820" t="s">
        <v>257</v>
      </c>
      <c r="C19" s="846"/>
      <c r="D19" s="820" t="s">
        <v>339</v>
      </c>
      <c r="E19" s="819" t="s">
        <v>265</v>
      </c>
      <c r="G19" s="869"/>
      <c r="H19" s="870" t="s">
        <v>200</v>
      </c>
      <c r="I19" s="863"/>
    </row>
    <row r="20" spans="2:23">
      <c r="B20" s="825" t="s">
        <v>339</v>
      </c>
      <c r="C20" s="857"/>
      <c r="D20" s="871"/>
      <c r="E20" s="819" t="s">
        <v>266</v>
      </c>
      <c r="G20" s="858"/>
      <c r="H20" s="859"/>
      <c r="I20" s="858"/>
      <c r="W20" s="872"/>
    </row>
    <row r="21" spans="2:23">
      <c r="C21" s="860"/>
      <c r="D21" s="845"/>
      <c r="E21" s="819" t="s">
        <v>258</v>
      </c>
      <c r="F21" s="872"/>
      <c r="G21" s="858"/>
      <c r="H21" s="858"/>
      <c r="I21" s="872"/>
    </row>
    <row r="22" spans="2:23">
      <c r="C22" s="858"/>
      <c r="D22" s="845"/>
      <c r="E22" s="819" t="s">
        <v>270</v>
      </c>
      <c r="F22" s="872"/>
      <c r="G22" s="872"/>
      <c r="H22" s="872"/>
      <c r="I22" s="872"/>
    </row>
    <row r="23" spans="2:23">
      <c r="B23" s="859"/>
      <c r="C23" s="858"/>
      <c r="D23" s="845"/>
      <c r="E23" s="819" t="s">
        <v>267</v>
      </c>
      <c r="G23" s="872"/>
      <c r="H23" s="872"/>
      <c r="I23" s="872"/>
    </row>
    <row r="24" spans="2:23">
      <c r="B24" s="858"/>
      <c r="C24" s="858"/>
      <c r="D24" s="856"/>
      <c r="E24" s="824" t="s">
        <v>268</v>
      </c>
      <c r="G24" s="872"/>
      <c r="H24" s="872"/>
      <c r="I24" s="872"/>
    </row>
    <row r="26" spans="2:23">
      <c r="B26" s="10" t="s">
        <v>384</v>
      </c>
    </row>
    <row r="27" spans="2:23">
      <c r="D27" s="3"/>
      <c r="E27" s="3"/>
    </row>
    <row r="28" spans="2:23">
      <c r="D28" s="3"/>
      <c r="E28" s="3"/>
    </row>
    <row r="29" spans="2:23">
      <c r="D29" s="3"/>
      <c r="E29" s="3"/>
    </row>
    <row r="30" spans="2:23">
      <c r="B30" s="407" t="s">
        <v>506</v>
      </c>
      <c r="C30" s="407" t="s">
        <v>203</v>
      </c>
      <c r="D30" s="3"/>
      <c r="E30" s="3"/>
      <c r="F30" s="407"/>
      <c r="G30" s="407" t="s">
        <v>203</v>
      </c>
      <c r="H30" s="407" t="s">
        <v>201</v>
      </c>
      <c r="I30" s="407" t="s">
        <v>202</v>
      </c>
      <c r="J30" s="407"/>
    </row>
    <row r="31" spans="2:23">
      <c r="B31" s="407" t="s">
        <v>334</v>
      </c>
      <c r="C31" s="407" t="s">
        <v>509</v>
      </c>
      <c r="D31" s="3"/>
      <c r="E31" s="3"/>
      <c r="F31" s="407"/>
      <c r="G31" s="407" t="s">
        <v>507</v>
      </c>
      <c r="H31" s="407" t="s">
        <v>507</v>
      </c>
      <c r="I31" s="407" t="s">
        <v>507</v>
      </c>
      <c r="J31" s="407"/>
    </row>
    <row r="32" spans="2:23">
      <c r="B32" s="407" t="s">
        <v>422</v>
      </c>
      <c r="C32" s="407">
        <v>14700</v>
      </c>
      <c r="D32" s="3"/>
      <c r="E32" s="3"/>
      <c r="F32" s="407"/>
      <c r="G32" s="407">
        <v>198</v>
      </c>
      <c r="H32" s="407">
        <v>449</v>
      </c>
      <c r="I32" s="407">
        <v>180</v>
      </c>
      <c r="J32" s="407"/>
    </row>
    <row r="33" spans="2:10">
      <c r="B33" s="407" t="s">
        <v>150</v>
      </c>
      <c r="C33" s="465">
        <v>2210</v>
      </c>
      <c r="D33" s="3"/>
      <c r="E33" s="3"/>
      <c r="F33" s="407"/>
      <c r="G33" s="465">
        <v>35</v>
      </c>
      <c r="H33" s="465">
        <v>165</v>
      </c>
      <c r="I33" s="465">
        <v>28</v>
      </c>
      <c r="J33" s="407"/>
    </row>
    <row r="34" spans="2:10">
      <c r="B34" s="407"/>
      <c r="C34" s="407"/>
      <c r="D34" s="3"/>
      <c r="E34" s="3"/>
      <c r="F34" s="407"/>
      <c r="G34" s="407"/>
      <c r="H34" s="407"/>
      <c r="I34" s="407"/>
      <c r="J34" s="407"/>
    </row>
    <row r="35" spans="2:10">
      <c r="D35" s="3"/>
      <c r="E35" s="3"/>
    </row>
    <row r="36" spans="2:10">
      <c r="D36" s="3"/>
      <c r="E36" s="3"/>
    </row>
  </sheetData>
  <mergeCells count="10">
    <mergeCell ref="B4:B5"/>
    <mergeCell ref="D4:D5"/>
    <mergeCell ref="E4:H4"/>
    <mergeCell ref="I4:L4"/>
    <mergeCell ref="B6:B8"/>
    <mergeCell ref="B16:C16"/>
    <mergeCell ref="D16:E16"/>
    <mergeCell ref="F16:G16"/>
    <mergeCell ref="H16:I16"/>
    <mergeCell ref="B15:I15"/>
  </mergeCells>
  <pageMargins left="0.17" right="0.17" top="0.74803149606299213" bottom="0.74803149606299213" header="0.31496062992125984" footer="0.31496062992125984"/>
  <pageSetup paperSize="9" scale="49" orientation="landscape" horizontalDpi="200" verticalDpi="200" r:id="rId1"/>
  <headerFooter>
    <oddFooter>&amp;C&amp;G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R71"/>
  <sheetViews>
    <sheetView view="pageLayout" zoomScale="55" zoomScaleNormal="100" zoomScalePageLayoutView="55" workbookViewId="0">
      <selection activeCell="J23" sqref="J23"/>
    </sheetView>
  </sheetViews>
  <sheetFormatPr baseColWidth="10" defaultColWidth="11.5703125" defaultRowHeight="12.75"/>
  <cols>
    <col min="1" max="1" width="3.140625" style="3" customWidth="1"/>
    <col min="2" max="2" width="19.42578125" style="3" customWidth="1"/>
    <col min="3" max="3" width="15.85546875" style="3" customWidth="1"/>
    <col min="4" max="4" width="13.28515625" style="3" customWidth="1"/>
    <col min="5" max="5" width="9.7109375" style="3" customWidth="1"/>
    <col min="6" max="6" width="10" style="3" customWidth="1"/>
    <col min="7" max="7" width="12.85546875" style="3" customWidth="1"/>
    <col min="8" max="8" width="8.7109375" style="3" customWidth="1"/>
    <col min="9" max="9" width="9.42578125" style="3" customWidth="1"/>
    <col min="10" max="10" width="10.42578125" style="3" customWidth="1"/>
    <col min="11" max="11" width="9.42578125" style="3" customWidth="1"/>
    <col min="12" max="12" width="11.5703125" style="3" customWidth="1"/>
    <col min="13" max="13" width="2.5703125" style="3" customWidth="1"/>
    <col min="14" max="14" width="22.140625" style="3" customWidth="1"/>
    <col min="15" max="15" width="27.28515625" style="3" customWidth="1"/>
    <col min="16" max="16" width="25.42578125" style="3" customWidth="1"/>
    <col min="17" max="17" width="32.7109375" style="3" customWidth="1"/>
    <col min="18" max="18" width="13.7109375" style="3" customWidth="1"/>
    <col min="19" max="19" width="11.5703125" style="3"/>
    <col min="20" max="20" width="18.28515625" style="3" customWidth="1"/>
    <col min="21" max="21" width="23.28515625" style="3" bestFit="1" customWidth="1"/>
    <col min="22" max="22" width="16.85546875" style="3" customWidth="1"/>
    <col min="23" max="23" width="14.7109375" style="3" customWidth="1"/>
    <col min="24" max="24" width="21" style="3" customWidth="1"/>
    <col min="25" max="16384" width="11.5703125" style="3"/>
  </cols>
  <sheetData>
    <row r="1" spans="1:18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7"/>
      <c r="P1" s="998" t="s">
        <v>436</v>
      </c>
    </row>
    <row r="2" spans="1:18" ht="21" customHeight="1">
      <c r="A2" s="434"/>
      <c r="B2" s="9" t="s">
        <v>512</v>
      </c>
      <c r="C2" s="830"/>
      <c r="D2" s="830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4"/>
      <c r="R2" s="334"/>
    </row>
    <row r="3" spans="1:18" ht="15.75" thickBot="1"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9" t="s">
        <v>525</v>
      </c>
      <c r="O3" s="334"/>
      <c r="P3" s="334"/>
      <c r="Q3" s="334"/>
      <c r="R3" s="334"/>
    </row>
    <row r="4" spans="1:18" ht="32.25" customHeight="1">
      <c r="A4" s="851"/>
      <c r="B4" s="1379" t="s">
        <v>409</v>
      </c>
      <c r="C4" s="831" t="s">
        <v>120</v>
      </c>
      <c r="D4" s="1379" t="s">
        <v>224</v>
      </c>
      <c r="E4" s="1395" t="s">
        <v>210</v>
      </c>
      <c r="F4" s="1396"/>
      <c r="G4" s="1396"/>
      <c r="H4" s="1397"/>
      <c r="I4" s="1373" t="s">
        <v>12</v>
      </c>
      <c r="J4" s="1374"/>
      <c r="K4" s="1374"/>
      <c r="L4" s="1375"/>
      <c r="M4" s="334"/>
      <c r="N4" s="1387" t="s">
        <v>311</v>
      </c>
      <c r="O4" s="1388"/>
      <c r="P4" s="1388"/>
      <c r="Q4" s="1389"/>
      <c r="R4" s="334"/>
    </row>
    <row r="5" spans="1:18" ht="13.5" customHeight="1" thickBot="1">
      <c r="B5" s="1380"/>
      <c r="C5" s="832" t="s">
        <v>310</v>
      </c>
      <c r="D5" s="1383"/>
      <c r="E5" s="833" t="s">
        <v>2</v>
      </c>
      <c r="F5" s="834" t="s">
        <v>212</v>
      </c>
      <c r="G5" s="834" t="s">
        <v>213</v>
      </c>
      <c r="H5" s="835" t="s">
        <v>208</v>
      </c>
      <c r="I5" s="833" t="s">
        <v>2</v>
      </c>
      <c r="J5" s="834" t="s">
        <v>212</v>
      </c>
      <c r="K5" s="834" t="s">
        <v>213</v>
      </c>
      <c r="L5" s="835" t="s">
        <v>208</v>
      </c>
      <c r="M5" s="334"/>
      <c r="N5" s="1371" t="s">
        <v>214</v>
      </c>
      <c r="O5" s="1372"/>
      <c r="P5" s="1371" t="s">
        <v>234</v>
      </c>
      <c r="Q5" s="1372"/>
      <c r="R5" s="334"/>
    </row>
    <row r="6" spans="1:18" ht="13.5" thickBot="1">
      <c r="B6" s="1390">
        <v>13830679</v>
      </c>
      <c r="C6" s="805" t="s">
        <v>306</v>
      </c>
      <c r="D6" s="814">
        <v>61</v>
      </c>
      <c r="E6" s="1200">
        <f t="shared" ref="E6:L6" si="0">+E7+E8</f>
        <v>3313</v>
      </c>
      <c r="F6" s="1234">
        <f t="shared" si="0"/>
        <v>489</v>
      </c>
      <c r="G6" s="1234">
        <f t="shared" si="0"/>
        <v>1489</v>
      </c>
      <c r="H6" s="1235">
        <f t="shared" si="0"/>
        <v>1335</v>
      </c>
      <c r="I6" s="1200">
        <f t="shared" si="0"/>
        <v>849266</v>
      </c>
      <c r="J6" s="1201">
        <f t="shared" si="0"/>
        <v>45109</v>
      </c>
      <c r="K6" s="1259">
        <f t="shared" si="0"/>
        <v>725297</v>
      </c>
      <c r="L6" s="1202">
        <f t="shared" si="0"/>
        <v>78860</v>
      </c>
      <c r="M6" s="334"/>
      <c r="N6" s="1102" t="s">
        <v>6</v>
      </c>
      <c r="O6" s="1101" t="s">
        <v>215</v>
      </c>
      <c r="P6" s="815" t="s">
        <v>6</v>
      </c>
      <c r="Q6" s="839" t="s">
        <v>215</v>
      </c>
      <c r="R6" s="334"/>
    </row>
    <row r="7" spans="1:18">
      <c r="B7" s="1390"/>
      <c r="C7" s="808" t="s">
        <v>155</v>
      </c>
      <c r="D7" s="836">
        <v>24</v>
      </c>
      <c r="E7" s="1236">
        <f>+F7+G7+H7</f>
        <v>1756</v>
      </c>
      <c r="F7" s="1225">
        <v>250</v>
      </c>
      <c r="G7" s="1220">
        <v>691</v>
      </c>
      <c r="H7" s="1227">
        <v>815</v>
      </c>
      <c r="I7" s="432">
        <f>+J7+K7+L7</f>
        <v>625889</v>
      </c>
      <c r="J7" s="1220">
        <v>34405</v>
      </c>
      <c r="K7" s="1221">
        <v>543992</v>
      </c>
      <c r="L7" s="1278">
        <v>47492</v>
      </c>
      <c r="M7" s="334"/>
      <c r="N7" s="842" t="s">
        <v>162</v>
      </c>
      <c r="O7" s="842" t="s">
        <v>218</v>
      </c>
      <c r="P7" s="973" t="s">
        <v>48</v>
      </c>
      <c r="Q7" s="809" t="s">
        <v>216</v>
      </c>
      <c r="R7" s="334"/>
    </row>
    <row r="8" spans="1:18" ht="11.25" customHeight="1" thickBot="1">
      <c r="B8" s="1391"/>
      <c r="C8" s="810" t="s">
        <v>259</v>
      </c>
      <c r="D8" s="837">
        <v>37</v>
      </c>
      <c r="E8" s="1237">
        <f>+F8+G8+H8</f>
        <v>1557</v>
      </c>
      <c r="F8" s="1230">
        <v>239</v>
      </c>
      <c r="G8" s="1194">
        <v>798</v>
      </c>
      <c r="H8" s="1238">
        <v>520</v>
      </c>
      <c r="I8" s="1239">
        <f>+J8+K8+L8</f>
        <v>223377</v>
      </c>
      <c r="J8" s="1194">
        <v>10704</v>
      </c>
      <c r="K8" s="1223">
        <v>181305</v>
      </c>
      <c r="L8" s="1224">
        <v>31368</v>
      </c>
      <c r="M8" s="334"/>
      <c r="N8" s="842" t="s">
        <v>163</v>
      </c>
      <c r="O8" s="842" t="s">
        <v>220</v>
      </c>
      <c r="P8" s="845" t="s">
        <v>404</v>
      </c>
      <c r="Q8" s="811" t="s">
        <v>235</v>
      </c>
      <c r="R8" s="334"/>
    </row>
    <row r="9" spans="1:18">
      <c r="B9" s="838"/>
      <c r="C9" s="98"/>
      <c r="D9" s="652"/>
      <c r="E9" s="652"/>
      <c r="F9" s="652"/>
      <c r="G9" s="652"/>
      <c r="H9" s="652"/>
      <c r="I9" s="652"/>
      <c r="J9" s="652"/>
      <c r="K9" s="652"/>
      <c r="L9" s="652"/>
      <c r="M9" s="334"/>
      <c r="N9" s="842" t="s">
        <v>404</v>
      </c>
      <c r="O9" s="842" t="s">
        <v>228</v>
      </c>
      <c r="P9" s="845" t="s">
        <v>405</v>
      </c>
      <c r="Q9" s="811" t="s">
        <v>236</v>
      </c>
      <c r="R9" s="334"/>
    </row>
    <row r="10" spans="1:18">
      <c r="B10" s="10" t="s">
        <v>11</v>
      </c>
      <c r="C10" s="98"/>
      <c r="D10" s="652"/>
      <c r="E10" s="652"/>
      <c r="F10" s="652"/>
      <c r="G10" s="652"/>
      <c r="H10" s="652"/>
      <c r="I10" s="652"/>
      <c r="J10" s="652"/>
      <c r="K10" s="652"/>
      <c r="L10" s="652"/>
      <c r="M10" s="334"/>
      <c r="N10" s="842" t="s">
        <v>230</v>
      </c>
      <c r="O10" s="842" t="s">
        <v>229</v>
      </c>
      <c r="P10" s="845" t="s">
        <v>230</v>
      </c>
      <c r="Q10" s="811" t="s">
        <v>218</v>
      </c>
      <c r="R10" s="334"/>
    </row>
    <row r="11" spans="1:18">
      <c r="B11" s="838"/>
      <c r="C11" s="98"/>
      <c r="D11" s="652"/>
      <c r="E11" s="652"/>
      <c r="F11" s="652"/>
      <c r="G11" s="652"/>
      <c r="H11" s="652"/>
      <c r="I11" s="652"/>
      <c r="J11" s="652"/>
      <c r="K11" s="652"/>
      <c r="L11" s="652"/>
      <c r="M11" s="334"/>
      <c r="N11" s="842" t="s">
        <v>172</v>
      </c>
      <c r="O11" s="842" t="s">
        <v>225</v>
      </c>
      <c r="P11" s="845" t="s">
        <v>180</v>
      </c>
      <c r="Q11" s="811" t="s">
        <v>237</v>
      </c>
      <c r="R11" s="334"/>
    </row>
    <row r="12" spans="1:18">
      <c r="A12" s="433"/>
      <c r="B12" s="98"/>
      <c r="C12" s="435"/>
      <c r="D12" s="435"/>
      <c r="E12" s="435"/>
      <c r="F12" s="435"/>
      <c r="G12" s="435"/>
      <c r="H12" s="435"/>
      <c r="I12" s="652"/>
      <c r="J12" s="435"/>
      <c r="K12" s="435"/>
      <c r="L12" s="435"/>
      <c r="M12" s="334"/>
      <c r="N12" s="842" t="s">
        <v>524</v>
      </c>
      <c r="O12" s="842" t="s">
        <v>226</v>
      </c>
      <c r="P12" s="845" t="s">
        <v>256</v>
      </c>
      <c r="Q12" s="811" t="s">
        <v>238</v>
      </c>
      <c r="R12" s="334"/>
    </row>
    <row r="13" spans="1:18">
      <c r="A13" s="435"/>
      <c r="B13" s="435"/>
      <c r="C13" s="366"/>
      <c r="D13" s="366"/>
      <c r="E13" s="366"/>
      <c r="F13" s="366"/>
      <c r="G13" s="366"/>
      <c r="H13" s="800"/>
      <c r="I13" s="800"/>
      <c r="J13" s="800"/>
      <c r="K13" s="652"/>
      <c r="L13" s="652"/>
      <c r="M13" s="334"/>
      <c r="N13" s="842" t="s">
        <v>231</v>
      </c>
      <c r="O13" s="842" t="s">
        <v>227</v>
      </c>
      <c r="P13" s="845" t="s">
        <v>193</v>
      </c>
      <c r="Q13" s="811" t="s">
        <v>219</v>
      </c>
      <c r="R13" s="334"/>
    </row>
    <row r="14" spans="1:18" ht="17.25" customHeight="1">
      <c r="A14" s="433"/>
      <c r="B14" s="98"/>
      <c r="C14" s="98"/>
      <c r="D14" s="334"/>
      <c r="E14" s="800"/>
      <c r="F14" s="800"/>
      <c r="G14" s="800"/>
      <c r="H14" s="800"/>
      <c r="I14" s="800"/>
      <c r="J14" s="800"/>
      <c r="K14" s="652"/>
      <c r="L14" s="652"/>
      <c r="M14" s="435"/>
      <c r="N14" s="842" t="s">
        <v>174</v>
      </c>
      <c r="O14" s="842" t="s">
        <v>223</v>
      </c>
      <c r="P14" s="845" t="s">
        <v>233</v>
      </c>
      <c r="Q14" s="811" t="s">
        <v>239</v>
      </c>
      <c r="R14" s="334"/>
    </row>
    <row r="15" spans="1:18">
      <c r="B15" s="407" t="s">
        <v>506</v>
      </c>
      <c r="C15" s="407" t="s">
        <v>203</v>
      </c>
      <c r="D15" s="407" t="s">
        <v>201</v>
      </c>
      <c r="E15" s="407" t="s">
        <v>202</v>
      </c>
      <c r="F15" s="407"/>
      <c r="G15" s="407" t="s">
        <v>203</v>
      </c>
      <c r="H15" s="407" t="s">
        <v>201</v>
      </c>
      <c r="I15" s="407" t="s">
        <v>202</v>
      </c>
      <c r="J15" s="1240"/>
      <c r="K15" s="652"/>
      <c r="L15" s="652"/>
      <c r="M15" s="435"/>
      <c r="N15" s="842" t="s">
        <v>176</v>
      </c>
      <c r="O15" s="842" t="s">
        <v>297</v>
      </c>
      <c r="P15" s="845" t="s">
        <v>197</v>
      </c>
      <c r="Q15" s="811" t="s">
        <v>240</v>
      </c>
      <c r="R15" s="334"/>
    </row>
    <row r="16" spans="1:18">
      <c r="B16" s="407" t="s">
        <v>334</v>
      </c>
      <c r="C16" s="407" t="s">
        <v>509</v>
      </c>
      <c r="D16" s="407" t="s">
        <v>509</v>
      </c>
      <c r="E16" s="407" t="s">
        <v>509</v>
      </c>
      <c r="F16" s="407"/>
      <c r="G16" s="407" t="s">
        <v>507</v>
      </c>
      <c r="H16" s="407" t="s">
        <v>507</v>
      </c>
      <c r="I16" s="407" t="s">
        <v>507</v>
      </c>
      <c r="J16" s="1240"/>
      <c r="K16" s="652"/>
      <c r="L16" s="652"/>
      <c r="M16" s="435"/>
      <c r="N16" s="842" t="s">
        <v>177</v>
      </c>
      <c r="O16" s="842"/>
      <c r="P16" s="845" t="s">
        <v>406</v>
      </c>
      <c r="Q16" s="811" t="s">
        <v>241</v>
      </c>
      <c r="R16" s="334"/>
    </row>
    <row r="17" spans="2:18">
      <c r="B17" s="407" t="s">
        <v>422</v>
      </c>
      <c r="C17" s="407">
        <v>34405</v>
      </c>
      <c r="D17" s="407">
        <v>543992</v>
      </c>
      <c r="E17" s="407">
        <v>47492</v>
      </c>
      <c r="F17" s="407"/>
      <c r="G17" s="407">
        <v>250</v>
      </c>
      <c r="H17" s="407">
        <v>691</v>
      </c>
      <c r="I17" s="407">
        <v>815</v>
      </c>
      <c r="J17" s="1240"/>
      <c r="K17" s="99"/>
      <c r="L17" s="99"/>
      <c r="M17" s="435"/>
      <c r="N17" s="842" t="s">
        <v>179</v>
      </c>
      <c r="O17" s="842"/>
      <c r="P17" s="765" t="s">
        <v>339</v>
      </c>
      <c r="Q17" s="811" t="s">
        <v>297</v>
      </c>
      <c r="R17" s="334"/>
    </row>
    <row r="18" spans="2:18">
      <c r="B18" s="407" t="s">
        <v>150</v>
      </c>
      <c r="C18" s="465">
        <v>10704</v>
      </c>
      <c r="D18" s="465">
        <v>181305</v>
      </c>
      <c r="E18" s="465">
        <v>31368</v>
      </c>
      <c r="F18" s="407"/>
      <c r="G18" s="465">
        <v>239</v>
      </c>
      <c r="H18" s="465">
        <v>798</v>
      </c>
      <c r="I18" s="465">
        <v>520</v>
      </c>
      <c r="J18" s="1240"/>
      <c r="K18" s="652"/>
      <c r="L18" s="652"/>
      <c r="M18" s="435"/>
      <c r="N18" s="842" t="s">
        <v>180</v>
      </c>
      <c r="O18" s="842"/>
      <c r="P18" s="847"/>
      <c r="Q18" s="811" t="s">
        <v>242</v>
      </c>
      <c r="R18" s="334"/>
    </row>
    <row r="19" spans="2:18">
      <c r="B19" s="334"/>
      <c r="C19" s="334"/>
      <c r="D19" s="334"/>
      <c r="E19" s="800"/>
      <c r="F19" s="800"/>
      <c r="G19" s="800"/>
      <c r="H19" s="800"/>
      <c r="I19" s="800"/>
      <c r="J19" s="800"/>
      <c r="K19" s="652"/>
      <c r="L19" s="652"/>
      <c r="M19" s="844"/>
      <c r="N19" s="842" t="s">
        <v>183</v>
      </c>
      <c r="O19" s="842"/>
      <c r="P19" s="847"/>
      <c r="Q19" s="811" t="s">
        <v>243</v>
      </c>
      <c r="R19" s="334"/>
    </row>
    <row r="20" spans="2:18">
      <c r="B20" s="334"/>
      <c r="C20" s="334"/>
      <c r="D20" s="334"/>
      <c r="E20" s="800"/>
      <c r="F20" s="800"/>
      <c r="G20" s="800"/>
      <c r="H20" s="800"/>
      <c r="I20" s="800"/>
      <c r="J20" s="800"/>
      <c r="K20" s="334"/>
      <c r="L20" s="334"/>
      <c r="M20" s="652"/>
      <c r="N20" s="842" t="s">
        <v>232</v>
      </c>
      <c r="O20" s="842"/>
      <c r="P20" s="765"/>
      <c r="Q20" s="811" t="s">
        <v>244</v>
      </c>
      <c r="R20" s="334"/>
    </row>
    <row r="21" spans="2:18">
      <c r="B21" s="334"/>
      <c r="C21" s="334"/>
      <c r="D21" s="334"/>
      <c r="E21" s="800"/>
      <c r="F21" s="800"/>
      <c r="G21" s="800"/>
      <c r="H21" s="800"/>
      <c r="I21" s="800"/>
      <c r="J21" s="800"/>
      <c r="K21" s="334"/>
      <c r="L21" s="334"/>
      <c r="M21" s="652"/>
      <c r="N21" s="842" t="s">
        <v>187</v>
      </c>
      <c r="O21" s="842"/>
      <c r="P21" s="847"/>
      <c r="Q21" s="811" t="s">
        <v>245</v>
      </c>
      <c r="R21" s="334"/>
    </row>
    <row r="22" spans="2:18">
      <c r="B22" s="334"/>
      <c r="C22" s="334"/>
      <c r="D22" s="334"/>
      <c r="E22" s="800"/>
      <c r="F22" s="800"/>
      <c r="G22" s="800"/>
      <c r="H22" s="800"/>
      <c r="I22" s="800"/>
      <c r="J22" s="800"/>
      <c r="K22" s="334"/>
      <c r="L22" s="334"/>
      <c r="M22" s="652"/>
      <c r="N22" s="842" t="s">
        <v>193</v>
      </c>
      <c r="O22" s="842"/>
      <c r="P22" s="847"/>
      <c r="Q22" s="811" t="s">
        <v>246</v>
      </c>
      <c r="R22" s="334"/>
    </row>
    <row r="23" spans="2:18">
      <c r="B23" s="334"/>
      <c r="C23" s="334"/>
      <c r="D23" s="334"/>
      <c r="E23" s="800"/>
      <c r="F23" s="800"/>
      <c r="G23" s="800"/>
      <c r="H23" s="800"/>
      <c r="I23" s="800"/>
      <c r="J23" s="800"/>
      <c r="K23" s="334"/>
      <c r="L23" s="334"/>
      <c r="M23" s="652"/>
      <c r="N23" s="877" t="s">
        <v>233</v>
      </c>
      <c r="O23" s="842"/>
      <c r="P23" s="847"/>
      <c r="Q23" s="811" t="s">
        <v>247</v>
      </c>
      <c r="R23" s="334"/>
    </row>
    <row r="24" spans="2:18">
      <c r="B24" s="334"/>
      <c r="C24" s="334"/>
      <c r="D24" s="334"/>
      <c r="E24" s="800"/>
      <c r="F24" s="800"/>
      <c r="G24" s="800"/>
      <c r="H24" s="800"/>
      <c r="I24" s="800"/>
      <c r="J24" s="800"/>
      <c r="K24" s="334"/>
      <c r="L24" s="334"/>
      <c r="M24" s="652"/>
      <c r="N24" s="842" t="s">
        <v>309</v>
      </c>
      <c r="O24" s="842"/>
      <c r="P24" s="847"/>
      <c r="Q24" s="811" t="s">
        <v>248</v>
      </c>
      <c r="R24" s="334"/>
    </row>
    <row r="25" spans="2:18">
      <c r="B25" s="334"/>
      <c r="C25" s="334"/>
      <c r="D25" s="334"/>
      <c r="E25" s="800"/>
      <c r="F25" s="800"/>
      <c r="G25" s="800"/>
      <c r="H25" s="800"/>
      <c r="I25" s="800"/>
      <c r="J25" s="800"/>
      <c r="K25" s="334"/>
      <c r="L25" s="334"/>
      <c r="M25" s="652"/>
      <c r="N25" s="842" t="s">
        <v>197</v>
      </c>
      <c r="O25" s="842"/>
      <c r="P25" s="847"/>
      <c r="Q25" s="811" t="s">
        <v>249</v>
      </c>
      <c r="R25" s="334"/>
    </row>
    <row r="26" spans="2:18">
      <c r="B26" s="334"/>
      <c r="C26" s="334"/>
      <c r="D26" s="334"/>
      <c r="E26" s="800"/>
      <c r="F26" s="800"/>
      <c r="G26" s="800"/>
      <c r="H26" s="800"/>
      <c r="I26" s="800"/>
      <c r="J26" s="800"/>
      <c r="K26" s="334"/>
      <c r="L26" s="334"/>
      <c r="M26" s="99"/>
      <c r="N26" s="104" t="s">
        <v>406</v>
      </c>
      <c r="O26" s="842"/>
      <c r="P26" s="847"/>
      <c r="Q26" s="811" t="s">
        <v>250</v>
      </c>
      <c r="R26" s="334"/>
    </row>
    <row r="27" spans="2:18">
      <c r="B27" s="334"/>
      <c r="C27" s="334"/>
      <c r="D27" s="334"/>
      <c r="E27" s="800"/>
      <c r="F27" s="800"/>
      <c r="I27" s="334"/>
      <c r="J27" s="800"/>
      <c r="K27" s="334"/>
      <c r="L27" s="334"/>
      <c r="M27" s="652"/>
      <c r="N27" s="878" t="s">
        <v>339</v>
      </c>
      <c r="O27" s="1274"/>
      <c r="P27" s="847"/>
      <c r="Q27" s="811" t="s">
        <v>251</v>
      </c>
      <c r="R27" s="334"/>
    </row>
    <row r="28" spans="2:18">
      <c r="B28" s="334"/>
      <c r="C28" s="334"/>
      <c r="D28" s="334"/>
      <c r="E28" s="800"/>
      <c r="F28" s="800"/>
      <c r="J28" s="800"/>
      <c r="K28" s="334"/>
      <c r="L28" s="334"/>
      <c r="M28" s="652"/>
      <c r="O28" s="334"/>
      <c r="P28" s="847"/>
      <c r="Q28" s="848" t="s">
        <v>353</v>
      </c>
      <c r="R28" s="334"/>
    </row>
    <row r="29" spans="2:18">
      <c r="B29" s="334"/>
      <c r="C29" s="334"/>
      <c r="D29" s="334"/>
      <c r="E29" s="800"/>
      <c r="F29" s="800"/>
      <c r="J29" s="800"/>
      <c r="K29" s="334"/>
      <c r="L29" s="334"/>
      <c r="M29" s="334"/>
      <c r="O29" s="334"/>
      <c r="P29" s="847"/>
      <c r="Q29" s="849" t="s">
        <v>407</v>
      </c>
      <c r="R29" s="334"/>
    </row>
    <row r="30" spans="2:18">
      <c r="B30" s="334"/>
      <c r="C30" s="334"/>
      <c r="D30" s="334"/>
      <c r="E30" s="800"/>
      <c r="F30" s="800"/>
      <c r="J30" s="800"/>
      <c r="K30" s="334"/>
      <c r="L30" s="334"/>
      <c r="M30" s="334"/>
      <c r="N30" s="334"/>
      <c r="O30" s="334"/>
      <c r="P30" s="847"/>
      <c r="Q30" s="849" t="s">
        <v>354</v>
      </c>
      <c r="R30" s="334"/>
    </row>
    <row r="31" spans="2:18">
      <c r="B31" s="334"/>
      <c r="C31" s="334"/>
      <c r="D31" s="334"/>
      <c r="E31" s="800"/>
      <c r="F31" s="800"/>
      <c r="J31" s="800"/>
      <c r="K31" s="334"/>
      <c r="L31" s="334"/>
      <c r="M31" s="334"/>
      <c r="N31" s="566"/>
      <c r="O31" s="334"/>
      <c r="P31" s="847"/>
      <c r="Q31" s="849" t="s">
        <v>252</v>
      </c>
      <c r="R31" s="334"/>
    </row>
    <row r="32" spans="2:18">
      <c r="B32" s="334"/>
      <c r="C32" s="334"/>
      <c r="D32" s="334"/>
      <c r="E32" s="800"/>
      <c r="F32" s="800"/>
      <c r="J32" s="800"/>
      <c r="K32" s="334"/>
      <c r="L32" s="334"/>
      <c r="M32" s="334"/>
      <c r="N32" s="566"/>
      <c r="O32" s="566"/>
      <c r="P32" s="847"/>
      <c r="Q32" s="849" t="s">
        <v>355</v>
      </c>
      <c r="R32" s="334"/>
    </row>
    <row r="33" spans="2:18">
      <c r="B33" s="334"/>
      <c r="C33" s="334"/>
      <c r="D33" s="334"/>
      <c r="E33" s="800"/>
      <c r="F33" s="800"/>
      <c r="J33" s="800"/>
      <c r="K33" s="334"/>
      <c r="L33" s="334"/>
      <c r="M33" s="334"/>
      <c r="N33" s="566"/>
      <c r="O33" s="566"/>
      <c r="P33" s="775"/>
      <c r="Q33" s="849" t="s">
        <v>356</v>
      </c>
      <c r="R33" s="334"/>
    </row>
    <row r="34" spans="2:18">
      <c r="B34" s="334"/>
      <c r="C34" s="334"/>
      <c r="D34" s="334"/>
      <c r="E34" s="800"/>
      <c r="F34" s="800"/>
      <c r="J34" s="800"/>
      <c r="K34" s="334"/>
      <c r="L34" s="334"/>
      <c r="M34" s="334"/>
      <c r="N34" s="10" t="s">
        <v>11</v>
      </c>
      <c r="O34" s="566"/>
      <c r="P34" s="775"/>
      <c r="Q34" s="849" t="s">
        <v>255</v>
      </c>
      <c r="R34" s="334"/>
    </row>
    <row r="35" spans="2:18">
      <c r="B35" s="334"/>
      <c r="C35" s="334"/>
      <c r="D35" s="334"/>
      <c r="E35" s="334"/>
      <c r="F35" s="334"/>
      <c r="J35" s="800"/>
      <c r="K35" s="334"/>
      <c r="L35" s="334"/>
      <c r="M35" s="334"/>
      <c r="N35" s="566"/>
      <c r="O35" s="566"/>
      <c r="P35" s="775"/>
      <c r="Q35" s="849" t="s">
        <v>253</v>
      </c>
      <c r="R35" s="334"/>
    </row>
    <row r="36" spans="2:18">
      <c r="B36" s="334"/>
      <c r="C36" s="334"/>
      <c r="D36" s="334"/>
      <c r="E36" s="334"/>
      <c r="F36" s="334"/>
      <c r="I36" s="800"/>
      <c r="J36" s="800"/>
      <c r="K36" s="334"/>
      <c r="L36" s="334"/>
      <c r="M36" s="334"/>
      <c r="N36" s="566"/>
      <c r="O36" s="566"/>
      <c r="P36" s="775"/>
      <c r="Q36" s="849" t="s">
        <v>254</v>
      </c>
      <c r="R36" s="334"/>
    </row>
    <row r="37" spans="2:18">
      <c r="B37" s="334"/>
      <c r="C37" s="334"/>
      <c r="D37" s="334"/>
      <c r="E37" s="334"/>
      <c r="F37" s="334"/>
      <c r="I37" s="800"/>
      <c r="J37" s="800"/>
      <c r="K37" s="334"/>
      <c r="L37" s="334"/>
      <c r="M37" s="334"/>
      <c r="N37" s="566"/>
      <c r="O37" s="566"/>
      <c r="P37" s="775"/>
      <c r="Q37" s="849" t="s">
        <v>290</v>
      </c>
      <c r="R37" s="334"/>
    </row>
    <row r="38" spans="2:18">
      <c r="B38" s="334"/>
      <c r="C38" s="334"/>
      <c r="D38" s="334"/>
      <c r="E38" s="334"/>
      <c r="F38" s="334"/>
      <c r="I38" s="800"/>
      <c r="J38" s="800"/>
      <c r="K38" s="334"/>
      <c r="L38" s="334"/>
      <c r="M38" s="334"/>
      <c r="N38" s="566"/>
      <c r="O38" s="566"/>
      <c r="P38" s="1268"/>
      <c r="Q38" s="850" t="s">
        <v>223</v>
      </c>
      <c r="R38" s="334"/>
    </row>
    <row r="39" spans="2:18">
      <c r="B39" s="334"/>
      <c r="C39" s="334"/>
      <c r="D39" s="334"/>
      <c r="E39" s="334"/>
      <c r="F39" s="334"/>
      <c r="I39" s="800"/>
      <c r="J39" s="800"/>
      <c r="K39" s="334"/>
      <c r="L39" s="334"/>
      <c r="M39" s="334"/>
      <c r="N39" s="566"/>
      <c r="R39" s="334"/>
    </row>
    <row r="40" spans="2:18">
      <c r="B40" s="334"/>
      <c r="C40" s="334"/>
      <c r="D40" s="334"/>
      <c r="E40" s="334"/>
      <c r="F40" s="334"/>
      <c r="I40" s="800"/>
      <c r="J40" s="800"/>
      <c r="K40" s="334"/>
      <c r="L40" s="334"/>
      <c r="M40" s="334"/>
      <c r="N40" s="566"/>
    </row>
    <row r="41" spans="2:18">
      <c r="B41" s="334"/>
      <c r="C41" s="334"/>
      <c r="D41" s="334"/>
      <c r="E41" s="334"/>
      <c r="F41" s="334"/>
      <c r="I41" s="800"/>
      <c r="J41" s="800"/>
      <c r="K41" s="334"/>
      <c r="L41" s="334"/>
      <c r="M41" s="334"/>
    </row>
    <row r="42" spans="2:18">
      <c r="B42" s="334"/>
      <c r="C42" s="334"/>
      <c r="D42" s="334"/>
      <c r="E42" s="334"/>
      <c r="F42" s="334"/>
      <c r="I42" s="800"/>
      <c r="J42" s="800"/>
      <c r="K42" s="334"/>
      <c r="L42" s="334"/>
      <c r="M42" s="334"/>
    </row>
    <row r="43" spans="2:18">
      <c r="B43" s="334"/>
      <c r="C43" s="334"/>
      <c r="D43" s="334"/>
      <c r="E43" s="334"/>
      <c r="F43" s="334"/>
      <c r="I43" s="800"/>
      <c r="J43" s="800"/>
      <c r="K43" s="334"/>
      <c r="L43" s="334"/>
      <c r="M43" s="334"/>
    </row>
    <row r="44" spans="2:18">
      <c r="B44" s="334"/>
      <c r="C44" s="334"/>
      <c r="D44" s="334"/>
      <c r="E44" s="334"/>
      <c r="F44" s="334"/>
      <c r="I44" s="800"/>
      <c r="J44" s="800"/>
      <c r="K44" s="334"/>
      <c r="L44" s="334"/>
      <c r="M44" s="334"/>
    </row>
    <row r="45" spans="2:18">
      <c r="B45" s="334"/>
      <c r="C45" s="334"/>
      <c r="D45" s="334"/>
      <c r="E45" s="334"/>
      <c r="F45" s="334"/>
      <c r="I45" s="334"/>
      <c r="J45" s="334"/>
      <c r="K45" s="334"/>
      <c r="L45" s="334"/>
      <c r="M45" s="334"/>
    </row>
    <row r="46" spans="2:18">
      <c r="B46" s="334"/>
      <c r="C46" s="334"/>
      <c r="D46" s="334"/>
      <c r="E46" s="334"/>
      <c r="F46" s="334"/>
      <c r="I46" s="334"/>
      <c r="J46" s="334"/>
      <c r="K46" s="334"/>
      <c r="L46" s="334"/>
      <c r="M46" s="334"/>
      <c r="P46" s="566"/>
    </row>
    <row r="47" spans="2:18">
      <c r="B47" s="334"/>
      <c r="C47" s="334"/>
      <c r="D47" s="334"/>
      <c r="E47" s="334"/>
      <c r="F47" s="334"/>
      <c r="J47" s="334"/>
      <c r="K47" s="334"/>
      <c r="L47" s="334"/>
      <c r="M47" s="334"/>
      <c r="O47" s="566"/>
      <c r="P47" s="566"/>
      <c r="Q47" s="566"/>
      <c r="R47" s="334"/>
    </row>
    <row r="48" spans="2:18">
      <c r="O48" s="566"/>
      <c r="P48" s="566"/>
      <c r="Q48" s="566"/>
    </row>
    <row r="49" spans="14:17">
      <c r="N49" s="566"/>
      <c r="O49" s="566"/>
      <c r="P49" s="566"/>
      <c r="Q49" s="566"/>
    </row>
    <row r="50" spans="14:17">
      <c r="N50" s="566"/>
      <c r="O50" s="566"/>
      <c r="Q50" s="566"/>
    </row>
    <row r="51" spans="14:17">
      <c r="N51" s="566"/>
      <c r="O51" s="566"/>
      <c r="Q51" s="566"/>
    </row>
    <row r="52" spans="14:17">
      <c r="N52" s="566"/>
      <c r="O52" s="566"/>
      <c r="Q52" s="566"/>
    </row>
    <row r="53" spans="14:17">
      <c r="N53" s="566"/>
      <c r="O53" s="566"/>
      <c r="Q53" s="566"/>
    </row>
    <row r="54" spans="14:17">
      <c r="N54" s="566"/>
      <c r="O54" s="566"/>
      <c r="Q54" s="566"/>
    </row>
    <row r="55" spans="14:17">
      <c r="N55" s="566"/>
      <c r="O55" s="566"/>
      <c r="Q55" s="566"/>
    </row>
    <row r="56" spans="14:17">
      <c r="N56" s="566"/>
      <c r="O56" s="248"/>
      <c r="Q56" s="566"/>
    </row>
    <row r="57" spans="14:17">
      <c r="N57" s="566"/>
      <c r="O57" s="248"/>
      <c r="Q57" s="566"/>
    </row>
    <row r="58" spans="14:17">
      <c r="N58" s="566"/>
      <c r="O58" s="248"/>
      <c r="Q58" s="566"/>
    </row>
    <row r="59" spans="14:17">
      <c r="N59" s="566"/>
      <c r="O59" s="248"/>
      <c r="Q59" s="566"/>
    </row>
    <row r="60" spans="14:17">
      <c r="N60" s="566"/>
      <c r="O60" s="248"/>
      <c r="Q60" s="566"/>
    </row>
    <row r="61" spans="14:17">
      <c r="N61" s="566"/>
      <c r="O61" s="248"/>
      <c r="Q61" s="566"/>
    </row>
    <row r="62" spans="14:17">
      <c r="N62" s="566"/>
      <c r="O62" s="248"/>
      <c r="Q62" s="566"/>
    </row>
    <row r="63" spans="14:17">
      <c r="N63" s="566"/>
      <c r="O63" s="248"/>
      <c r="Q63" s="566"/>
    </row>
    <row r="64" spans="14:17">
      <c r="N64" s="566"/>
      <c r="O64" s="248"/>
      <c r="Q64" s="566"/>
    </row>
    <row r="65" spans="15:17">
      <c r="O65" s="248"/>
      <c r="Q65" s="566"/>
    </row>
    <row r="66" spans="15:17">
      <c r="Q66" s="566"/>
    </row>
    <row r="67" spans="15:17">
      <c r="Q67" s="566"/>
    </row>
    <row r="68" spans="15:17">
      <c r="Q68" s="566"/>
    </row>
    <row r="69" spans="15:17">
      <c r="Q69" s="566"/>
    </row>
    <row r="70" spans="15:17">
      <c r="Q70" s="566"/>
    </row>
    <row r="71" spans="15:17">
      <c r="Q71" s="566"/>
    </row>
  </sheetData>
  <mergeCells count="8">
    <mergeCell ref="B6:B8"/>
    <mergeCell ref="N4:Q4"/>
    <mergeCell ref="B4:B5"/>
    <mergeCell ref="D4:D5"/>
    <mergeCell ref="E4:H4"/>
    <mergeCell ref="I4:L4"/>
    <mergeCell ref="N5:O5"/>
    <mergeCell ref="P5:Q5"/>
  </mergeCells>
  <pageMargins left="0.17" right="0.17" top="0.48" bottom="0.79" header="0.31496062992125984" footer="0.34"/>
  <pageSetup paperSize="9" scale="54" orientation="landscape" r:id="rId1"/>
  <headerFooter>
    <oddFooter>&amp;C&amp;G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1:Y30"/>
  <sheetViews>
    <sheetView view="pageLayout" zoomScale="130" zoomScaleNormal="100" zoomScalePageLayoutView="130" workbookViewId="0">
      <selection activeCell="B3" sqref="B3"/>
    </sheetView>
  </sheetViews>
  <sheetFormatPr baseColWidth="10" defaultColWidth="11.5703125" defaultRowHeight="12.75"/>
  <cols>
    <col min="1" max="1" width="1.5703125" style="3" customWidth="1"/>
    <col min="2" max="2" width="19.42578125" style="3" customWidth="1"/>
    <col min="3" max="3" width="16.28515625" style="3" customWidth="1"/>
    <col min="4" max="4" width="12.140625" style="3" customWidth="1"/>
    <col min="5" max="5" width="14.42578125" style="3" bestFit="1" customWidth="1"/>
    <col min="6" max="6" width="10" style="3" customWidth="1"/>
    <col min="7" max="7" width="9.42578125" style="3" customWidth="1"/>
    <col min="8" max="8" width="9.28515625" style="3" customWidth="1"/>
    <col min="9" max="9" width="20.42578125" style="3" bestFit="1" customWidth="1"/>
    <col min="10" max="10" width="10.42578125" style="3" customWidth="1"/>
    <col min="11" max="11" width="8.7109375" style="3" customWidth="1"/>
    <col min="12" max="12" width="9.7109375" style="3" customWidth="1"/>
    <col min="13" max="14" width="2.5703125" style="3" customWidth="1"/>
    <col min="15" max="15" width="16.85546875" style="3" customWidth="1"/>
    <col min="16" max="16" width="14.5703125" style="3" customWidth="1"/>
    <col min="17" max="17" width="16.5703125" style="3" customWidth="1"/>
    <col min="18" max="18" width="18.85546875" style="3" customWidth="1"/>
    <col min="19" max="19" width="13.7109375" style="3" customWidth="1"/>
    <col min="20" max="20" width="11.5703125" style="3"/>
    <col min="21" max="21" width="11.5703125" style="3" customWidth="1"/>
    <col min="22" max="22" width="22.7109375" style="3" customWidth="1"/>
    <col min="23" max="23" width="16.85546875" style="3" customWidth="1"/>
    <col min="24" max="24" width="14.7109375" style="3" customWidth="1"/>
    <col min="25" max="25" width="21" style="3" customWidth="1"/>
    <col min="26" max="16384" width="11.5703125" style="3"/>
  </cols>
  <sheetData>
    <row r="1" spans="1:25" ht="13.5" thickBot="1">
      <c r="A1" s="997"/>
      <c r="B1" s="997"/>
      <c r="C1" s="997"/>
      <c r="D1" s="997"/>
      <c r="E1" s="997"/>
      <c r="F1" s="997"/>
      <c r="G1" s="997"/>
      <c r="H1" s="997"/>
      <c r="I1" s="997"/>
      <c r="J1" s="997"/>
      <c r="K1" s="997"/>
      <c r="L1" s="997"/>
      <c r="M1" s="997"/>
      <c r="N1" s="997"/>
      <c r="O1" s="998" t="s">
        <v>436</v>
      </c>
    </row>
    <row r="2" spans="1:25" ht="15">
      <c r="A2" s="434"/>
      <c r="B2" s="9" t="s">
        <v>513</v>
      </c>
      <c r="C2" s="830"/>
      <c r="D2" s="830"/>
      <c r="E2" s="830"/>
      <c r="F2" s="334"/>
      <c r="G2" s="334"/>
      <c r="H2" s="334"/>
      <c r="I2" s="334"/>
      <c r="J2" s="334"/>
      <c r="K2" s="334"/>
      <c r="L2" s="334"/>
      <c r="M2" s="800"/>
      <c r="N2" s="800"/>
      <c r="O2" s="334"/>
      <c r="P2" s="334"/>
      <c r="Q2" s="334"/>
      <c r="R2" s="334"/>
      <c r="S2" s="334"/>
      <c r="T2" s="334"/>
      <c r="U2" s="334"/>
      <c r="V2" s="334"/>
      <c r="W2" s="436"/>
      <c r="Y2" s="431"/>
    </row>
    <row r="3" spans="1:25" ht="15.75" thickBot="1"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800"/>
      <c r="N3" s="800"/>
      <c r="O3" s="334"/>
      <c r="P3" s="334"/>
      <c r="Q3" s="334"/>
      <c r="R3" s="334"/>
      <c r="S3" s="334"/>
      <c r="T3" s="334"/>
      <c r="U3" s="334"/>
      <c r="V3" s="334"/>
      <c r="W3" s="436"/>
      <c r="Y3" s="431"/>
    </row>
    <row r="4" spans="1:25" s="436" customFormat="1" ht="15" customHeight="1">
      <c r="B4" s="1379" t="s">
        <v>409</v>
      </c>
      <c r="C4" s="801" t="s">
        <v>312</v>
      </c>
      <c r="D4" s="1379" t="s">
        <v>209</v>
      </c>
      <c r="E4" s="1398" t="s">
        <v>210</v>
      </c>
      <c r="F4" s="1399"/>
      <c r="G4" s="1399"/>
      <c r="H4" s="1400"/>
      <c r="I4" s="1384" t="s">
        <v>211</v>
      </c>
      <c r="J4" s="1385"/>
      <c r="K4" s="1385"/>
      <c r="L4" s="1386"/>
      <c r="M4" s="852"/>
      <c r="N4" s="852"/>
      <c r="O4" s="852"/>
      <c r="P4" s="852"/>
      <c r="Q4" s="852"/>
      <c r="R4" s="852"/>
      <c r="S4" s="852"/>
      <c r="T4" s="852"/>
      <c r="U4" s="852"/>
      <c r="V4" s="852"/>
      <c r="X4" s="3"/>
      <c r="Y4" s="431"/>
    </row>
    <row r="5" spans="1:25" ht="48.75" thickBot="1">
      <c r="B5" s="1380"/>
      <c r="C5" s="802" t="s">
        <v>313</v>
      </c>
      <c r="D5" s="1383"/>
      <c r="E5" s="803" t="s">
        <v>2</v>
      </c>
      <c r="F5" s="1100" t="s">
        <v>212</v>
      </c>
      <c r="G5" s="1100" t="s">
        <v>213</v>
      </c>
      <c r="H5" s="804" t="s">
        <v>208</v>
      </c>
      <c r="I5" s="803" t="s">
        <v>2</v>
      </c>
      <c r="J5" s="1100" t="s">
        <v>212</v>
      </c>
      <c r="K5" s="1100" t="s">
        <v>213</v>
      </c>
      <c r="L5" s="804" t="s">
        <v>208</v>
      </c>
      <c r="M5" s="800"/>
      <c r="N5" s="800"/>
      <c r="O5" s="334"/>
      <c r="P5" s="334"/>
      <c r="Q5" s="334"/>
      <c r="R5" s="334"/>
      <c r="S5" s="334"/>
      <c r="T5" s="334"/>
      <c r="U5" s="334"/>
      <c r="V5" s="334"/>
      <c r="W5" s="436"/>
      <c r="Y5" s="431"/>
    </row>
    <row r="6" spans="1:25" ht="15.75" thickBot="1">
      <c r="B6" s="1390">
        <v>4025174</v>
      </c>
      <c r="C6" s="805" t="s">
        <v>314</v>
      </c>
      <c r="D6" s="805">
        <v>11</v>
      </c>
      <c r="E6" s="1241">
        <f t="shared" ref="E6:L6" si="0">+E7+E8</f>
        <v>419</v>
      </c>
      <c r="F6" s="1242">
        <f t="shared" si="0"/>
        <v>64</v>
      </c>
      <c r="G6" s="1242">
        <f t="shared" si="0"/>
        <v>270</v>
      </c>
      <c r="H6" s="1243">
        <f t="shared" si="0"/>
        <v>85</v>
      </c>
      <c r="I6" s="1200">
        <f t="shared" si="0"/>
        <v>112201</v>
      </c>
      <c r="J6" s="1201">
        <f t="shared" si="0"/>
        <v>8707</v>
      </c>
      <c r="K6" s="1201">
        <f t="shared" si="0"/>
        <v>98751</v>
      </c>
      <c r="L6" s="1202">
        <f t="shared" si="0"/>
        <v>4743</v>
      </c>
      <c r="M6" s="800"/>
      <c r="N6" s="800"/>
      <c r="O6" s="334"/>
      <c r="P6" s="334"/>
      <c r="Q6" s="334"/>
      <c r="R6" s="334"/>
      <c r="S6" s="334"/>
      <c r="T6" s="334"/>
      <c r="U6" s="334"/>
      <c r="V6" s="334"/>
      <c r="W6" s="436"/>
      <c r="Y6" s="431"/>
    </row>
    <row r="7" spans="1:25" ht="15">
      <c r="B7" s="1390"/>
      <c r="C7" s="946" t="s">
        <v>155</v>
      </c>
      <c r="D7" s="808">
        <v>5</v>
      </c>
      <c r="E7" s="1203">
        <f>+F7+G7+H7</f>
        <v>324</v>
      </c>
      <c r="F7" s="1210">
        <v>59</v>
      </c>
      <c r="G7" s="1210">
        <v>184</v>
      </c>
      <c r="H7" s="1211">
        <v>81</v>
      </c>
      <c r="I7" s="1244">
        <f>+J7+K7+L7</f>
        <v>98793</v>
      </c>
      <c r="J7" s="771">
        <v>8617</v>
      </c>
      <c r="K7" s="1208">
        <v>85698</v>
      </c>
      <c r="L7" s="1211">
        <v>4478</v>
      </c>
      <c r="M7" s="800"/>
      <c r="N7" s="800"/>
      <c r="O7" s="334"/>
      <c r="P7" s="334"/>
      <c r="Q7" s="334"/>
      <c r="R7" s="334"/>
      <c r="S7" s="334"/>
      <c r="T7" s="334"/>
      <c r="U7" s="334"/>
      <c r="V7" s="334"/>
      <c r="W7" s="436"/>
      <c r="Y7" s="431"/>
    </row>
    <row r="8" spans="1:25" ht="13.5" thickBot="1">
      <c r="B8" s="1391"/>
      <c r="C8" s="947" t="s">
        <v>156</v>
      </c>
      <c r="D8" s="810">
        <v>6</v>
      </c>
      <c r="E8" s="1205">
        <f>+F8+G8+H8</f>
        <v>95</v>
      </c>
      <c r="F8" s="1193">
        <v>5</v>
      </c>
      <c r="G8" s="1193">
        <v>86</v>
      </c>
      <c r="H8" s="1212">
        <v>4</v>
      </c>
      <c r="I8" s="1233">
        <f>+J8+K8+L8</f>
        <v>13408</v>
      </c>
      <c r="J8" s="1207">
        <v>90</v>
      </c>
      <c r="K8" s="1209">
        <v>13053</v>
      </c>
      <c r="L8" s="1212">
        <v>265</v>
      </c>
      <c r="M8" s="800"/>
      <c r="N8" s="800"/>
      <c r="O8" s="334"/>
      <c r="P8" s="334"/>
      <c r="Q8" s="334"/>
      <c r="R8" s="334"/>
      <c r="S8" s="334"/>
      <c r="T8" s="334"/>
      <c r="U8" s="334"/>
      <c r="V8" s="334"/>
    </row>
    <row r="9" spans="1:25">
      <c r="A9" s="433"/>
      <c r="B9" s="98"/>
      <c r="C9" s="98"/>
      <c r="D9" s="98"/>
      <c r="E9" s="98"/>
      <c r="F9" s="98"/>
      <c r="G9" s="98"/>
      <c r="H9" s="98"/>
      <c r="I9" s="99"/>
      <c r="J9" s="99"/>
      <c r="K9" s="99"/>
      <c r="L9" s="99"/>
      <c r="M9" s="800"/>
      <c r="N9" s="800"/>
      <c r="W9" s="430"/>
      <c r="X9" s="430"/>
    </row>
    <row r="10" spans="1:25">
      <c r="B10" s="10" t="s">
        <v>11</v>
      </c>
      <c r="C10" s="334"/>
      <c r="D10" s="334"/>
      <c r="E10" s="334"/>
      <c r="F10" s="334"/>
      <c r="G10" s="334"/>
      <c r="H10" s="334"/>
      <c r="I10" s="334"/>
      <c r="J10" s="334"/>
      <c r="K10" s="334"/>
      <c r="L10" s="334"/>
      <c r="M10" s="334"/>
      <c r="N10" s="334"/>
    </row>
    <row r="11" spans="1:25">
      <c r="B11" s="334"/>
      <c r="C11" s="334"/>
      <c r="D11" s="334"/>
      <c r="E11" s="334"/>
      <c r="F11" s="334"/>
      <c r="G11" s="334"/>
      <c r="H11" s="334"/>
      <c r="I11" s="334"/>
      <c r="J11" s="334"/>
      <c r="K11" s="334"/>
      <c r="L11" s="334"/>
      <c r="M11" s="334"/>
      <c r="N11" s="334"/>
    </row>
    <row r="12" spans="1:25" ht="15">
      <c r="B12" s="9" t="s">
        <v>526</v>
      </c>
      <c r="C12" s="334"/>
      <c r="D12" s="334"/>
      <c r="E12" s="334"/>
      <c r="F12" s="334"/>
      <c r="G12" s="334"/>
      <c r="H12" s="334"/>
      <c r="I12" s="334"/>
      <c r="J12" s="334"/>
      <c r="K12" s="334"/>
      <c r="L12" s="334"/>
      <c r="M12" s="334"/>
      <c r="N12" s="334"/>
    </row>
    <row r="13" spans="1:25">
      <c r="B13" s="334"/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4"/>
      <c r="N13" s="334"/>
    </row>
    <row r="14" spans="1:25" ht="23.25" customHeight="1">
      <c r="B14" s="1401" t="s">
        <v>315</v>
      </c>
      <c r="C14" s="1402"/>
      <c r="D14" s="1402"/>
      <c r="E14" s="1402"/>
      <c r="F14" s="1402"/>
      <c r="G14" s="1402"/>
      <c r="H14" s="1402"/>
      <c r="I14" s="1403"/>
      <c r="J14" s="334"/>
      <c r="K14" s="334"/>
      <c r="L14" s="334"/>
      <c r="M14" s="334"/>
      <c r="N14" s="334"/>
    </row>
    <row r="15" spans="1:25">
      <c r="B15" s="1404"/>
      <c r="C15" s="1405"/>
      <c r="D15" s="1405"/>
      <c r="E15" s="1405"/>
      <c r="F15" s="1405"/>
      <c r="G15" s="1405"/>
      <c r="H15" s="1405"/>
      <c r="I15" s="1406"/>
      <c r="J15" s="334"/>
      <c r="K15" s="334"/>
      <c r="L15" s="334"/>
      <c r="M15" s="334"/>
      <c r="N15" s="334"/>
    </row>
    <row r="16" spans="1:25">
      <c r="B16" s="1360" t="s">
        <v>278</v>
      </c>
      <c r="C16" s="1360"/>
      <c r="D16" s="1360" t="s">
        <v>279</v>
      </c>
      <c r="E16" s="1360"/>
      <c r="F16" s="1360" t="s">
        <v>280</v>
      </c>
      <c r="G16" s="1360"/>
      <c r="H16" s="1360" t="s">
        <v>281</v>
      </c>
      <c r="I16" s="1360"/>
      <c r="J16" s="334"/>
      <c r="K16" s="334"/>
      <c r="L16" s="334"/>
      <c r="M16" s="334"/>
      <c r="N16" s="334"/>
    </row>
    <row r="17" spans="2:22">
      <c r="B17" s="815" t="s">
        <v>6</v>
      </c>
      <c r="C17" s="815" t="s">
        <v>7</v>
      </c>
      <c r="D17" s="815" t="s">
        <v>6</v>
      </c>
      <c r="E17" s="815" t="s">
        <v>7</v>
      </c>
      <c r="F17" s="815" t="s">
        <v>6</v>
      </c>
      <c r="G17" s="785" t="s">
        <v>7</v>
      </c>
      <c r="H17" s="815" t="s">
        <v>6</v>
      </c>
      <c r="I17" s="815" t="s">
        <v>7</v>
      </c>
      <c r="J17" s="334"/>
      <c r="K17" s="334"/>
      <c r="L17" s="334"/>
      <c r="M17" s="334"/>
      <c r="N17" s="334"/>
    </row>
    <row r="18" spans="2:22">
      <c r="B18" s="853" t="s">
        <v>166</v>
      </c>
      <c r="C18" s="853" t="s">
        <v>297</v>
      </c>
      <c r="D18" s="853" t="s">
        <v>184</v>
      </c>
      <c r="E18" s="854" t="s">
        <v>282</v>
      </c>
      <c r="F18" s="841" t="s">
        <v>171</v>
      </c>
      <c r="G18" s="853"/>
      <c r="H18" s="853" t="s">
        <v>182</v>
      </c>
      <c r="I18" s="854" t="s">
        <v>275</v>
      </c>
      <c r="J18" s="334"/>
      <c r="K18" s="334"/>
      <c r="L18" s="334"/>
      <c r="M18" s="334"/>
      <c r="N18" s="334"/>
    </row>
    <row r="19" spans="2:22">
      <c r="B19" s="846" t="s">
        <v>184</v>
      </c>
      <c r="C19" s="846" t="s">
        <v>283</v>
      </c>
      <c r="D19" s="855"/>
      <c r="E19" s="856" t="s">
        <v>223</v>
      </c>
      <c r="F19" s="843" t="s">
        <v>184</v>
      </c>
      <c r="G19" s="846"/>
      <c r="H19" s="846" t="s">
        <v>184</v>
      </c>
      <c r="I19" s="845" t="s">
        <v>283</v>
      </c>
      <c r="J19" s="334"/>
      <c r="K19" s="334"/>
      <c r="L19" s="334"/>
      <c r="M19" s="334"/>
      <c r="N19" s="334"/>
    </row>
    <row r="20" spans="2:22">
      <c r="B20" s="857" t="s">
        <v>339</v>
      </c>
      <c r="C20" s="856"/>
      <c r="D20" s="858"/>
      <c r="E20" s="859"/>
      <c r="F20" s="860"/>
      <c r="G20" s="861"/>
      <c r="H20" s="855"/>
      <c r="I20" s="856" t="s">
        <v>352</v>
      </c>
      <c r="J20" s="334"/>
      <c r="K20" s="334"/>
      <c r="L20" s="334"/>
      <c r="M20" s="334"/>
      <c r="N20" s="334"/>
    </row>
    <row r="21" spans="2:22" ht="15">
      <c r="B21" s="829"/>
      <c r="C21" s="334"/>
      <c r="D21" s="334"/>
      <c r="E21" s="334"/>
      <c r="F21" s="334"/>
      <c r="G21" s="334"/>
      <c r="H21" s="334"/>
      <c r="I21" s="334"/>
      <c r="J21" s="334"/>
      <c r="K21" s="334"/>
      <c r="L21" s="334"/>
      <c r="M21" s="334"/>
      <c r="N21" s="334"/>
      <c r="O21" s="334"/>
      <c r="P21" s="827"/>
      <c r="Q21" s="334"/>
      <c r="R21" s="334"/>
      <c r="S21" s="334"/>
      <c r="T21" s="334"/>
      <c r="U21" s="334"/>
      <c r="V21" s="334"/>
    </row>
    <row r="22" spans="2:22">
      <c r="B22" s="10" t="s">
        <v>11</v>
      </c>
      <c r="C22" s="334"/>
      <c r="D22" s="334"/>
      <c r="E22" s="334"/>
      <c r="F22" s="334"/>
      <c r="G22" s="334"/>
      <c r="H22" s="334"/>
      <c r="I22" s="334"/>
      <c r="J22" s="334"/>
      <c r="K22" s="334"/>
      <c r="L22" s="334"/>
      <c r="M22" s="334"/>
      <c r="N22" s="334"/>
      <c r="O22" s="334"/>
      <c r="P22" s="334"/>
      <c r="Q22" s="334"/>
      <c r="R22" s="334"/>
      <c r="S22" s="334"/>
      <c r="T22" s="334"/>
      <c r="U22" s="334"/>
      <c r="V22" s="334"/>
    </row>
    <row r="23" spans="2:22">
      <c r="B23" s="334"/>
      <c r="C23" s="334"/>
      <c r="D23" s="334"/>
      <c r="E23" s="334"/>
      <c r="F23" s="334"/>
      <c r="G23" s="334"/>
      <c r="H23" s="334"/>
      <c r="I23" s="334"/>
    </row>
    <row r="25" spans="2:22">
      <c r="B25" s="407"/>
      <c r="C25" s="407"/>
      <c r="D25" s="407"/>
      <c r="E25" s="407"/>
      <c r="F25" s="407"/>
      <c r="G25" s="407"/>
      <c r="H25" s="407"/>
      <c r="I25" s="407"/>
    </row>
    <row r="26" spans="2:22">
      <c r="D26" s="407"/>
      <c r="E26" s="407" t="s">
        <v>202</v>
      </c>
      <c r="F26" s="407"/>
      <c r="G26" s="407" t="s">
        <v>203</v>
      </c>
      <c r="H26" s="407" t="s">
        <v>201</v>
      </c>
      <c r="I26" s="407" t="s">
        <v>202</v>
      </c>
    </row>
    <row r="27" spans="2:22">
      <c r="D27" s="407"/>
      <c r="E27" s="407" t="s">
        <v>509</v>
      </c>
      <c r="F27" s="407"/>
      <c r="G27" s="407" t="s">
        <v>507</v>
      </c>
      <c r="H27" s="407" t="s">
        <v>507</v>
      </c>
      <c r="I27" s="407" t="s">
        <v>507</v>
      </c>
    </row>
    <row r="28" spans="2:22">
      <c r="D28" s="407"/>
      <c r="E28" s="407">
        <v>4478</v>
      </c>
      <c r="F28" s="407"/>
      <c r="G28" s="407">
        <v>59</v>
      </c>
      <c r="H28" s="407">
        <v>184</v>
      </c>
      <c r="I28" s="407">
        <v>81</v>
      </c>
    </row>
    <row r="29" spans="2:22">
      <c r="D29" s="465"/>
      <c r="E29" s="465">
        <v>265</v>
      </c>
      <c r="F29" s="465"/>
      <c r="G29" s="465">
        <v>5</v>
      </c>
      <c r="H29" s="465">
        <v>86</v>
      </c>
      <c r="I29" s="465">
        <v>4</v>
      </c>
    </row>
    <row r="30" spans="2:22">
      <c r="D30" s="407"/>
      <c r="E30" s="407"/>
      <c r="F30" s="407"/>
      <c r="G30" s="407"/>
      <c r="H30" s="407"/>
      <c r="I30" s="407"/>
    </row>
  </sheetData>
  <mergeCells count="10">
    <mergeCell ref="B16:C16"/>
    <mergeCell ref="D16:E16"/>
    <mergeCell ref="F16:G16"/>
    <mergeCell ref="H16:I16"/>
    <mergeCell ref="B4:B5"/>
    <mergeCell ref="D4:D5"/>
    <mergeCell ref="E4:H4"/>
    <mergeCell ref="I4:L4"/>
    <mergeCell ref="B6:B8"/>
    <mergeCell ref="B14:I15"/>
  </mergeCells>
  <pageMargins left="0.17" right="0.17" top="0.42" bottom="0.74803149606299213" header="0.31496062992125984" footer="0.31496062992125984"/>
  <pageSetup paperSize="9" scale="45" orientation="landscape" r:id="rId1"/>
  <headerFoot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59</vt:i4>
      </vt:variant>
      <vt:variant>
        <vt:lpstr>Rangos con nombre</vt:lpstr>
      </vt:variant>
      <vt:variant>
        <vt:i4>28</vt:i4>
      </vt:variant>
    </vt:vector>
  </HeadingPairs>
  <TitlesOfParts>
    <vt:vector size="87" baseType="lpstr">
      <vt:lpstr>0</vt:lpstr>
      <vt:lpstr>C 1.1.1- </vt:lpstr>
      <vt:lpstr>ofertas</vt:lpstr>
      <vt:lpstr>CARAT</vt:lpstr>
      <vt:lpstr>region bonaerense</vt:lpstr>
      <vt:lpstr>region centro</vt:lpstr>
      <vt:lpstr>región nuevo cuyo</vt:lpstr>
      <vt:lpstr>region metropolitana</vt:lpstr>
      <vt:lpstr>region noreste</vt:lpstr>
      <vt:lpstr>region noroeste</vt:lpstr>
      <vt:lpstr>region sur</vt:lpstr>
      <vt:lpstr>CARAT1</vt:lpstr>
      <vt:lpstr>C1.1.12 y 1.1.13 </vt:lpstr>
      <vt:lpstr>CARAT2</vt:lpstr>
      <vt:lpstr>C1.1.14 prov</vt:lpstr>
      <vt:lpstr>G 1.1.2 a 1.1.4</vt:lpstr>
      <vt:lpstr>C 1.1.15 G 1.1.5 </vt:lpstr>
      <vt:lpstr>C 1.1.16 G 1.1.6</vt:lpstr>
      <vt:lpstr>C 1.1.17 G 1.1.7</vt:lpstr>
      <vt:lpstr>C 1.1.18 G.1.1.8</vt:lpstr>
      <vt:lpstr>G 1.1.9 - 11</vt:lpstr>
      <vt:lpstr>C 1.1.19</vt:lpstr>
      <vt:lpstr>G 1.1.12</vt:lpstr>
      <vt:lpstr>c 1.1.20</vt:lpstr>
      <vt:lpstr>CARAT3</vt:lpstr>
      <vt:lpstr>C 1.1.21a y G 1.1.13a</vt:lpstr>
      <vt:lpstr>c.1.1.21b y G.1.1.13b</vt:lpstr>
      <vt:lpstr>G 1.1.13c</vt:lpstr>
      <vt:lpstr>C 1.1.21c</vt:lpstr>
      <vt:lpstr>c.1.1.21d y G.1.1.13d</vt:lpstr>
      <vt:lpstr>c.1.1.21e y G.1.1.13e</vt:lpstr>
      <vt:lpstr>g.1.1.13f y g</vt:lpstr>
      <vt:lpstr>CARAT4</vt:lpstr>
      <vt:lpstr>C 1.1.22 a 24</vt:lpstr>
      <vt:lpstr>G 1.1.14</vt:lpstr>
      <vt:lpstr>G 1.1.15 a 17 </vt:lpstr>
      <vt:lpstr>C 1.1.25</vt:lpstr>
      <vt:lpstr>G 1.1.18prov</vt:lpstr>
      <vt:lpstr>c.1.1.26</vt:lpstr>
      <vt:lpstr>G. 1.1.19</vt:lpstr>
      <vt:lpstr>C.1.1.27</vt:lpstr>
      <vt:lpstr>G 1.1.20</vt:lpstr>
      <vt:lpstr>C 1.1.28</vt:lpstr>
      <vt:lpstr>G 1.1.21</vt:lpstr>
      <vt:lpstr>c.1.1.29</vt:lpstr>
      <vt:lpstr>g.1.1.22</vt:lpstr>
      <vt:lpstr>c 1.1.30</vt:lpstr>
      <vt:lpstr>Gráfico 1.1.23</vt:lpstr>
      <vt:lpstr>CARAT5</vt:lpstr>
      <vt:lpstr>c 1.1.31 y g1.1.24</vt:lpstr>
      <vt:lpstr>c1.1.32 y g1.1.25</vt:lpstr>
      <vt:lpstr>CARAT6</vt:lpstr>
      <vt:lpstr>c1.1.33 y g1.1.26</vt:lpstr>
      <vt:lpstr>CARAT7</vt:lpstr>
      <vt:lpstr>c1.1.34 y g1.1.27</vt:lpstr>
      <vt:lpstr>CARAT8</vt:lpstr>
      <vt:lpstr>c1.1.35 a 1.1.37</vt:lpstr>
      <vt:lpstr>c1.1.38</vt:lpstr>
      <vt:lpstr>Hoja1</vt:lpstr>
      <vt:lpstr>'C 1.1.1- '!Área_de_impresión</vt:lpstr>
      <vt:lpstr>'C 1.1.15 G 1.1.5 '!Área_de_impresión</vt:lpstr>
      <vt:lpstr>'C 1.1.16 G 1.1.6'!Área_de_impresión</vt:lpstr>
      <vt:lpstr>'C 1.1.17 G 1.1.7'!Área_de_impresión</vt:lpstr>
      <vt:lpstr>'C 1.1.18 G.1.1.8'!Área_de_impresión</vt:lpstr>
      <vt:lpstr>'C 1.1.19'!Área_de_impresión</vt:lpstr>
      <vt:lpstr>'c 1.1.20'!Área_de_impresión</vt:lpstr>
      <vt:lpstr>'C 1.1.21c'!Área_de_impresión</vt:lpstr>
      <vt:lpstr>'c.1.1.21d y G.1.1.13d'!Área_de_impresión</vt:lpstr>
      <vt:lpstr>'c.1.1.21e y G.1.1.13e'!Área_de_impresión</vt:lpstr>
      <vt:lpstr>'C1.1.12 y 1.1.13 '!Área_de_impresión</vt:lpstr>
      <vt:lpstr>'C1.1.14 prov'!Área_de_impresión</vt:lpstr>
      <vt:lpstr>'c1.1.34 y g1.1.27'!Área_de_impresión</vt:lpstr>
      <vt:lpstr>'c1.1.35 a 1.1.37'!Área_de_impresión</vt:lpstr>
      <vt:lpstr>c1.1.38!Área_de_impresión</vt:lpstr>
      <vt:lpstr>'G 1.1.12'!Área_de_impresión</vt:lpstr>
      <vt:lpstr>'G 1.1.13c'!Área_de_impresión</vt:lpstr>
      <vt:lpstr>'G 1.1.2 a 1.1.4'!Área_de_impresión</vt:lpstr>
      <vt:lpstr>'G 1.1.9 - 11'!Área_de_impresión</vt:lpstr>
      <vt:lpstr>'g.1.1.13f y g'!Área_de_impresión</vt:lpstr>
      <vt:lpstr>ofertas!Área_de_impresión</vt:lpstr>
      <vt:lpstr>'region bonaerense'!Área_de_impresión</vt:lpstr>
      <vt:lpstr>'region centro'!Área_de_impresión</vt:lpstr>
      <vt:lpstr>'region metropolitana'!Área_de_impresión</vt:lpstr>
      <vt:lpstr>'region noreste'!Área_de_impresión</vt:lpstr>
      <vt:lpstr>'region noroeste'!Área_de_impresión</vt:lpstr>
      <vt:lpstr>'región nuevo cuyo'!Área_de_impresión</vt:lpstr>
      <vt:lpstr>'region sur'!Área_de_impresión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spu127lm</dc:creator>
  <cp:lastModifiedBy>Marisol Acosta</cp:lastModifiedBy>
  <cp:lastPrinted>2018-05-08T19:21:43Z</cp:lastPrinted>
  <dcterms:created xsi:type="dcterms:W3CDTF">2013-06-27T14:47:38Z</dcterms:created>
  <dcterms:modified xsi:type="dcterms:W3CDTF">2019-02-04T14:14:27Z</dcterms:modified>
</cp:coreProperties>
</file>